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71" activeTab="0"/>
  </bookViews>
  <sheets>
    <sheet name="Локальная смета" sheetId="1" r:id="rId1"/>
    <sheet name="Лок.ресурсн.сметн.расчет" sheetId="2" r:id="rId2"/>
  </sheets>
  <definedNames>
    <definedName name="_xlnm.Print_Titles" localSheetId="1">'Лок.ресурсн.сметн.расчет'!$23:$23</definedName>
    <definedName name="_xlnm.Print_Titles" localSheetId="0">'Локальная смета'!$31:$31</definedName>
    <definedName name="_xlnm.Print_Area" localSheetId="1">'Лок.ресурсн.сметн.расчет'!$A$1:$N$64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Соседко А.Н.</author>
  </authors>
  <commentList>
    <comment ref="A6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8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1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2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6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3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31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31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31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31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31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31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31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31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31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31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31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O31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31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31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31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31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31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31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3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144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144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144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144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144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144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6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20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20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21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21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31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22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3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2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3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44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2" authorId="2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2" authorId="2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M31" authorId="6">
      <text>
        <r>
          <rPr>
            <sz val="8"/>
            <rFont val="Tahoma"/>
            <family val="2"/>
          </rPr>
          <t xml:space="preserve"> &lt;Нормы НР по позиции при рес.методе&gt;</t>
        </r>
      </text>
    </comment>
    <comment ref="N31" authorId="6">
      <text>
        <r>
          <rPr>
            <sz val="8"/>
            <rFont val="Tahoma"/>
            <family val="2"/>
          </rPr>
          <t xml:space="preserve"> &lt;Нормы СП по позиции при рес.методе&gt;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</t>
        </r>
      </text>
    </comment>
    <comment ref="G23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</t>
        </r>
      </text>
    </comment>
    <comment ref="K23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1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60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63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A47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47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47" authorId="3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47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47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<sst xmlns="http://schemas.openxmlformats.org/spreadsheetml/2006/main" count="759" uniqueCount="379">
  <si>
    <t>Код ресурса</t>
  </si>
  <si>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</si>
  <si>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</si>
  <si>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</si>
  <si>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</si>
  <si>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</si>
  <si>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</si>
  <si>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</si>
  <si>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</si>
  <si>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</si>
  <si>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</si>
  <si>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</si>
  <si>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</si>
  <si>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</si>
  <si>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</si>
  <si>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</si>
  <si>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</si>
  <si>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</si>
  <si>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</si>
  <si>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</si>
  <si>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</si>
  <si>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</si>
  <si>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</si>
  <si>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</si>
  <si>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</si>
  <si>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</si>
  <si>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</si>
  <si>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</si>
  <si>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</si>
  <si>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</si>
  <si>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</si>
  <si>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</si>
  <si>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</si>
  <si>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в т.ч. оборудование</t>
  </si>
  <si>
    <t>монтажных работ</t>
  </si>
  <si>
    <t xml:space="preserve">ЛОКАЛЬНЫЙ РЕСУРСНЫЙ СМЕТНЫЙ РАСЧЕТ </t>
  </si>
  <si>
    <t>ТЕРр68-15-3
Ремонт асфальтобетонного покрытия дорог однослойного толщиной: 70 мм площадью ремонта до 5 м2
100 м2</t>
  </si>
  <si>
    <t>1364,2
_____
8658,6</t>
  </si>
  <si>
    <t>614,51
_____
97,84</t>
  </si>
  <si>
    <t>13829
1976
1140</t>
  </si>
  <si>
    <t>1773
_____
11257</t>
  </si>
  <si>
    <t>799
_____
127</t>
  </si>
  <si>
    <t>20983
_____
57008</t>
  </si>
  <si>
    <t>Р</t>
  </si>
  <si>
    <t>4503
_____
1506</t>
  </si>
  <si>
    <t>ТЕРр68-19-1
Заделка трещин в асфальтобетонных покрытиях вручную битумом с очисткой трещин и засыпкой поверхности песком с уплотнением
100 м трещин</t>
  </si>
  <si>
    <t>75,7
_____
273,15</t>
  </si>
  <si>
    <t>86,81
_____
18,34</t>
  </si>
  <si>
    <t>392
88
51</t>
  </si>
  <si>
    <t>68
_____
246</t>
  </si>
  <si>
    <t>78
_____
17</t>
  </si>
  <si>
    <t>806
_____
1002</t>
  </si>
  <si>
    <t>484
_____
195</t>
  </si>
  <si>
    <t>14892
2129
1228</t>
  </si>
  <si>
    <t>1910
_____
12122</t>
  </si>
  <si>
    <t>860
_____
137</t>
  </si>
  <si>
    <t>22597
_____
61393</t>
  </si>
  <si>
    <t>4850
_____
1622</t>
  </si>
  <si>
    <t>327
74
43</t>
  </si>
  <si>
    <t>57
_____
205</t>
  </si>
  <si>
    <t>65
_____
14</t>
  </si>
  <si>
    <t>672
_____
834</t>
  </si>
  <si>
    <t>404
_____
163</t>
  </si>
  <si>
    <t>3723
531
307</t>
  </si>
  <si>
    <t>477
_____
3031</t>
  </si>
  <si>
    <t>215
_____
34</t>
  </si>
  <si>
    <t>5649
_____
15349</t>
  </si>
  <si>
    <t>1212
_____
405</t>
  </si>
  <si>
    <t>261
58
34</t>
  </si>
  <si>
    <t>45
_____
164</t>
  </si>
  <si>
    <t>52
_____
11</t>
  </si>
  <si>
    <t>537
_____
668</t>
  </si>
  <si>
    <t>323
_____
130</t>
  </si>
  <si>
    <t>2127
305
176</t>
  </si>
  <si>
    <t>273
_____
1731</t>
  </si>
  <si>
    <t>123
_____
20</t>
  </si>
  <si>
    <t>3228
_____
8770</t>
  </si>
  <si>
    <t>693
_____
232</t>
  </si>
  <si>
    <t>871
196
113</t>
  </si>
  <si>
    <t>151
_____
546</t>
  </si>
  <si>
    <t>174
_____
37</t>
  </si>
  <si>
    <t>1791
_____
2226</t>
  </si>
  <si>
    <t>1077
_____
434</t>
  </si>
  <si>
    <t>68079
9731
5614</t>
  </si>
  <si>
    <t>8731
_____
55415</t>
  </si>
  <si>
    <t>3933
_____
626</t>
  </si>
  <si>
    <t>103300
_____
280654</t>
  </si>
  <si>
    <t>22170
_____
7414</t>
  </si>
  <si>
    <t>479
107
62</t>
  </si>
  <si>
    <t>83
_____
301</t>
  </si>
  <si>
    <t>95
_____
20</t>
  </si>
  <si>
    <t>985
_____
1225</t>
  </si>
  <si>
    <t>592
_____
239</t>
  </si>
  <si>
    <t>1064
152
88</t>
  </si>
  <si>
    <t>136
_____
867</t>
  </si>
  <si>
    <t>61
_____
10</t>
  </si>
  <si>
    <t>1614
_____
4386</t>
  </si>
  <si>
    <t>346
_____
116</t>
  </si>
  <si>
    <t>523
118
68</t>
  </si>
  <si>
    <t>91
_____
328</t>
  </si>
  <si>
    <t>104
_____
22</t>
  </si>
  <si>
    <t>1075
_____
1335</t>
  </si>
  <si>
    <t>646
_____
260</t>
  </si>
  <si>
    <t>941
212
122</t>
  </si>
  <si>
    <t>164
_____
589</t>
  </si>
  <si>
    <t>188
_____
40</t>
  </si>
  <si>
    <t>1935
_____
2403</t>
  </si>
  <si>
    <t>1163
_____
469</t>
  </si>
  <si>
    <t>2659
380
219</t>
  </si>
  <si>
    <t>341
_____
2164</t>
  </si>
  <si>
    <t>154
_____
24</t>
  </si>
  <si>
    <t>4035
_____
10963</t>
  </si>
  <si>
    <t>866
_____
290</t>
  </si>
  <si>
    <t>532
76
44</t>
  </si>
  <si>
    <t>68
_____
433</t>
  </si>
  <si>
    <t>31
_____
5</t>
  </si>
  <si>
    <t>807
_____
2193</t>
  </si>
  <si>
    <t>173
_____
58</t>
  </si>
  <si>
    <t>4042
577
333</t>
  </si>
  <si>
    <t>518
_____
3290</t>
  </si>
  <si>
    <t>234
_____
37</t>
  </si>
  <si>
    <t>6133
_____
16665</t>
  </si>
  <si>
    <t>1316
_____
440</t>
  </si>
  <si>
    <t>784
176
101</t>
  </si>
  <si>
    <t>136
_____
492</t>
  </si>
  <si>
    <t>156
_____
33</t>
  </si>
  <si>
    <t>1612
_____
2004</t>
  </si>
  <si>
    <t>969
_____
391</t>
  </si>
  <si>
    <t>7659
1094
631</t>
  </si>
  <si>
    <t>982
_____
6235</t>
  </si>
  <si>
    <t>442
_____
70</t>
  </si>
  <si>
    <t>11621
_____
31574</t>
  </si>
  <si>
    <t>2494
_____
834</t>
  </si>
  <si>
    <t>6382
913
527</t>
  </si>
  <si>
    <t>819
_____
5194</t>
  </si>
  <si>
    <t>369
_____
59</t>
  </si>
  <si>
    <t>9684
_____
26312</t>
  </si>
  <si>
    <t>2078
_____
695</t>
  </si>
  <si>
    <t>21275
3041
1754</t>
  </si>
  <si>
    <t>2728
_____
17318</t>
  </si>
  <si>
    <t>1229
_____
196</t>
  </si>
  <si>
    <t>32281
_____
87705</t>
  </si>
  <si>
    <t>6928
_____
2317</t>
  </si>
  <si>
    <t>638
92
53</t>
  </si>
  <si>
    <t>82
_____
519</t>
  </si>
  <si>
    <t>37
_____
6</t>
  </si>
  <si>
    <t>968
_____
2631</t>
  </si>
  <si>
    <t>208
_____
70</t>
  </si>
  <si>
    <t>3191
456
263</t>
  </si>
  <si>
    <t>409
_____
2598</t>
  </si>
  <si>
    <t>184
_____
29</t>
  </si>
  <si>
    <t>4842
_____
13156</t>
  </si>
  <si>
    <t>1039
_____
348</t>
  </si>
  <si>
    <t>850
191
110</t>
  </si>
  <si>
    <t>148
_____
533</t>
  </si>
  <si>
    <t>169
_____
36</t>
  </si>
  <si>
    <t>1747
_____
2170</t>
  </si>
  <si>
    <t>1050
_____
423</t>
  </si>
  <si>
    <t>3404
487
281</t>
  </si>
  <si>
    <t>437
_____
2770</t>
  </si>
  <si>
    <t>197
_____
31</t>
  </si>
  <si>
    <t>5165
_____
14032</t>
  </si>
  <si>
    <t>1109
_____
371</t>
  </si>
  <si>
    <t>240
54
31</t>
  </si>
  <si>
    <t>42
_____
150</t>
  </si>
  <si>
    <t>48
_____
10</t>
  </si>
  <si>
    <t>493
_____
612</t>
  </si>
  <si>
    <t>296
_____
119</t>
  </si>
  <si>
    <t>Итого прямые затраты по смете</t>
  </si>
  <si>
    <t>21759,00
_____
134865,00</t>
  </si>
  <si>
    <t>10630,00
_____
1765,00</t>
  </si>
  <si>
    <t>257469,00
_____
678780,00</t>
  </si>
  <si>
    <t>60693,00
_____
20879,00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</si>
  <si>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</si>
  <si>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</si>
  <si>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</si>
  <si>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</si>
  <si>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</si>
  <si>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</si>
  <si>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</si>
  <si>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Благоустройство (ремонтно-строительные)</t>
  </si>
  <si>
    <t xml:space="preserve">    Итого</t>
  </si>
  <si>
    <t xml:space="preserve">    ВСЕГО по смете</t>
  </si>
  <si>
    <t xml:space="preserve">          Ресурсы подрядчика</t>
  </si>
  <si>
    <t xml:space="preserve">                  Трудозатраты</t>
  </si>
  <si>
    <t>1-2-4</t>
  </si>
  <si>
    <t>Рабочий строитель (ср 2,4)</t>
  </si>
  <si>
    <t xml:space="preserve">чел.час
</t>
  </si>
  <si>
    <t>1-2-7</t>
  </si>
  <si>
    <t>Рабочий строитель (ср 2,7)</t>
  </si>
  <si>
    <t>Затраты труда машинистов</t>
  </si>
  <si>
    <t/>
  </si>
  <si>
    <t>Итого по трудовым ресурсам</t>
  </si>
  <si>
    <t xml:space="preserve">руб
</t>
  </si>
  <si>
    <t xml:space="preserve">                  Машины и механизмы</t>
  </si>
  <si>
    <t>Компрессоры передвижные с двигателем внутреннего сгорания давлением: до 686 кПа (7 ат), производительность 2,2 м3/мин</t>
  </si>
  <si>
    <t xml:space="preserve">маш.-ч
</t>
  </si>
  <si>
    <t>ГК ЕТО, Пост. № 46/19</t>
  </si>
  <si>
    <t>Автогудронаторы: 3500 л</t>
  </si>
  <si>
    <t>Катки дорожные самоходные гладкие: 8 т</t>
  </si>
  <si>
    <t>Котлы битумные: передвижные 400 л</t>
  </si>
  <si>
    <t>Молотки при работе от передвижных компрессорных станций: отбойные пневматические</t>
  </si>
  <si>
    <t>Автомобили бортовые, грузоподъемность: до 5 т</t>
  </si>
  <si>
    <t>Итого по строительным машинам</t>
  </si>
  <si>
    <t xml:space="preserve">                  Материалы</t>
  </si>
  <si>
    <t>101-1556</t>
  </si>
  <si>
    <t>Битумы нефтяные дорожные марки: БНД-60/90, БНД 90/130, сорт I</t>
  </si>
  <si>
    <t xml:space="preserve">т
</t>
  </si>
  <si>
    <t>ГК ЕТО №46/19 от 13.11.2014 г. п.509</t>
  </si>
  <si>
    <t>101-1561</t>
  </si>
  <si>
    <t>Битумы нефтяные дорожные жидкие, класс: МГ, СГ</t>
  </si>
  <si>
    <t>Среднее (13.02.010/2355.59*2639.9, 13.02.033/2894.81*2639.9)</t>
  </si>
  <si>
    <t>408-0141</t>
  </si>
  <si>
    <t>Песок природный для строительных: растворов средний</t>
  </si>
  <si>
    <t xml:space="preserve">м3
</t>
  </si>
  <si>
    <t>ГК ЕТО №46/19 от 13.11.2014 г. п.095</t>
  </si>
  <si>
    <t>410-0021</t>
  </si>
  <si>
    <t>Асфальтобетонные смеси дорожные, аэродромные и асфальтобетон (горячие и теплые для пористого асфальтобетона щебеночные и гравийные), марка: I</t>
  </si>
  <si>
    <t>ГК ЕТО №46/19 от 13.11.2014 г. п.501</t>
  </si>
  <si>
    <t xml:space="preserve">          Неучтенные ресурсы</t>
  </si>
  <si>
    <t>509-9900</t>
  </si>
  <si>
    <t>Строительный мусор</t>
  </si>
  <si>
    <t>Итого по строительным материалам</t>
  </si>
  <si>
    <t xml:space="preserve"> </t>
  </si>
  <si>
    <t>Глава Аргаяшского сельского поселения</t>
  </si>
  <si>
    <t>НДС 18%</t>
  </si>
  <si>
    <t>ВСЕГО с НДС в т.ч.</t>
  </si>
  <si>
    <t>Накладные расходы от ФОТ</t>
  </si>
  <si>
    <t>104%</t>
  </si>
  <si>
    <t>1976,00</t>
  </si>
  <si>
    <t>23389,00</t>
  </si>
  <si>
    <t>Сметная прибыль от ФОТ</t>
  </si>
  <si>
    <t>60%</t>
  </si>
  <si>
    <t>1140,00</t>
  </si>
  <si>
    <t>13493,00</t>
  </si>
  <si>
    <t>88,00</t>
  </si>
  <si>
    <t>1041,00</t>
  </si>
  <si>
    <t>51,00</t>
  </si>
  <si>
    <t>601,00</t>
  </si>
  <si>
    <t>2129,00</t>
  </si>
  <si>
    <t>25188,00</t>
  </si>
  <si>
    <t>1228,00</t>
  </si>
  <si>
    <t>14531,00</t>
  </si>
  <si>
    <t>74,00</t>
  </si>
  <si>
    <t>868,00</t>
  </si>
  <si>
    <t>43,00</t>
  </si>
  <si>
    <t>501,00</t>
  </si>
  <si>
    <t>531,00</t>
  </si>
  <si>
    <t>6296,00</t>
  </si>
  <si>
    <t>307,00</t>
  </si>
  <si>
    <t>3632,00</t>
  </si>
  <si>
    <t>58,00</t>
  </si>
  <si>
    <t>694,00</t>
  </si>
  <si>
    <t>34,00</t>
  </si>
  <si>
    <t>400,00</t>
  </si>
  <si>
    <t>305,00</t>
  </si>
  <si>
    <t>3598,00</t>
  </si>
  <si>
    <t>176,00</t>
  </si>
  <si>
    <t>2076,00</t>
  </si>
  <si>
    <t>196,00</t>
  </si>
  <si>
    <t>2314,00</t>
  </si>
  <si>
    <t>113,00</t>
  </si>
  <si>
    <t>1335,00</t>
  </si>
  <si>
    <t>9731,00</t>
  </si>
  <si>
    <t>115143,00</t>
  </si>
  <si>
    <t>5614,00</t>
  </si>
  <si>
    <t>66428,00</t>
  </si>
  <si>
    <t>107,00</t>
  </si>
  <si>
    <t>1273,00</t>
  </si>
  <si>
    <t>62,00</t>
  </si>
  <si>
    <t>734,00</t>
  </si>
  <si>
    <t>152,00</t>
  </si>
  <si>
    <t>1799,00</t>
  </si>
  <si>
    <t>1038,00</t>
  </si>
  <si>
    <t>118,00</t>
  </si>
  <si>
    <t>1388,00</t>
  </si>
  <si>
    <t>68,00</t>
  </si>
  <si>
    <t>801,00</t>
  </si>
  <si>
    <t>212,00</t>
  </si>
  <si>
    <t>2500,00</t>
  </si>
  <si>
    <t>122,00</t>
  </si>
  <si>
    <t>1442,00</t>
  </si>
  <si>
    <t>380,00</t>
  </si>
  <si>
    <t>4498,00</t>
  </si>
  <si>
    <t>219,00</t>
  </si>
  <si>
    <t>2595,00</t>
  </si>
  <si>
    <t>76,00</t>
  </si>
  <si>
    <t>900,00</t>
  </si>
  <si>
    <t>44,00</t>
  </si>
  <si>
    <t>519,00</t>
  </si>
  <si>
    <t>577,00</t>
  </si>
  <si>
    <t>6836,00</t>
  </si>
  <si>
    <t>333,00</t>
  </si>
  <si>
    <t>3944,00</t>
  </si>
  <si>
    <t>2083,00</t>
  </si>
  <si>
    <t>101,00</t>
  </si>
  <si>
    <t>1202,00</t>
  </si>
  <si>
    <t>1094,00</t>
  </si>
  <si>
    <t>12953,00</t>
  </si>
  <si>
    <t>631,00</t>
  </si>
  <si>
    <t>7473,00</t>
  </si>
  <si>
    <t>913,00</t>
  </si>
  <si>
    <t>10794,00</t>
  </si>
  <si>
    <t>527,00</t>
  </si>
  <si>
    <t>6227,00</t>
  </si>
  <si>
    <t>3041,00</t>
  </si>
  <si>
    <t>35982,00</t>
  </si>
  <si>
    <t>1754,00</t>
  </si>
  <si>
    <t>20759,00</t>
  </si>
  <si>
    <t>92,00</t>
  </si>
  <si>
    <t>1080,00</t>
  </si>
  <si>
    <t>53,00</t>
  </si>
  <si>
    <t>623,00</t>
  </si>
  <si>
    <t>456,00</t>
  </si>
  <si>
    <t>5398,00</t>
  </si>
  <si>
    <t>263,00</t>
  </si>
  <si>
    <t>3114,00</t>
  </si>
  <si>
    <t>191,00</t>
  </si>
  <si>
    <t>2257,00</t>
  </si>
  <si>
    <t>110,00</t>
  </si>
  <si>
    <t>1302,00</t>
  </si>
  <si>
    <t>487,00</t>
  </si>
  <si>
    <t>5757,00</t>
  </si>
  <si>
    <t>281,00</t>
  </si>
  <si>
    <t>3322,00</t>
  </si>
  <si>
    <t>54,00</t>
  </si>
  <si>
    <t>636,00</t>
  </si>
  <si>
    <t>31,00</t>
  </si>
  <si>
    <t>367,00</t>
  </si>
  <si>
    <t xml:space="preserve">      % НР</t>
  </si>
  <si>
    <t xml:space="preserve">      % СП</t>
  </si>
  <si>
    <t>Стройка:с.Аргаяш Аргаяшского района</t>
  </si>
  <si>
    <t>Всего с НДС  в т.ч.</t>
  </si>
  <si>
    <t>ВСЕГО с НДС  в т.ч.</t>
  </si>
  <si>
    <t>176.74</t>
  </si>
  <si>
    <t>Основание: Дефектная  ведомость</t>
  </si>
  <si>
    <t>Всего с НДС в т.ч.</t>
  </si>
  <si>
    <r>
      <t xml:space="preserve">                                   </t>
    </r>
    <r>
      <rPr>
        <b/>
        <i/>
        <sz val="9"/>
        <rFont val="Arial"/>
        <family val="2"/>
      </rPr>
      <t>Улица Рабочая</t>
    </r>
  </si>
  <si>
    <r>
      <t xml:space="preserve">                                   </t>
    </r>
    <r>
      <rPr>
        <b/>
        <i/>
        <sz val="9"/>
        <rFont val="Arial"/>
        <family val="2"/>
      </rPr>
      <t>Улица Куйбышева</t>
    </r>
  </si>
  <si>
    <r>
      <t xml:space="preserve">                                   </t>
    </r>
    <r>
      <rPr>
        <b/>
        <i/>
        <sz val="9"/>
        <rFont val="Arial"/>
        <family val="2"/>
      </rPr>
      <t>Улица Энергетиков</t>
    </r>
  </si>
  <si>
    <r>
      <t xml:space="preserve">                                   </t>
    </r>
    <r>
      <rPr>
        <b/>
        <i/>
        <sz val="9"/>
        <rFont val="Arial"/>
        <family val="2"/>
      </rPr>
      <t>Улица Полевая</t>
    </r>
  </si>
  <si>
    <r>
      <t xml:space="preserve">                                   </t>
    </r>
    <r>
      <rPr>
        <b/>
        <i/>
        <sz val="9"/>
        <rFont val="Arial"/>
        <family val="2"/>
      </rPr>
      <t>Улица Кирова</t>
    </r>
  </si>
  <si>
    <r>
      <t xml:space="preserve">                                   </t>
    </r>
    <r>
      <rPr>
        <b/>
        <i/>
        <sz val="9"/>
        <rFont val="Arial"/>
        <family val="2"/>
      </rPr>
      <t>Улица Пушкина</t>
    </r>
  </si>
  <si>
    <r>
      <t xml:space="preserve">                                   </t>
    </r>
    <r>
      <rPr>
        <b/>
        <i/>
        <sz val="9"/>
        <rFont val="Arial"/>
        <family val="2"/>
      </rPr>
      <t>Улица Пионерская</t>
    </r>
  </si>
  <si>
    <r>
      <t xml:space="preserve">                                   </t>
    </r>
    <r>
      <rPr>
        <b/>
        <i/>
        <sz val="9"/>
        <rFont val="Arial"/>
        <family val="2"/>
      </rPr>
      <t>Улица Интернациональная</t>
    </r>
  </si>
  <si>
    <r>
      <t xml:space="preserve">                                   </t>
    </r>
    <r>
      <rPr>
        <b/>
        <i/>
        <sz val="9"/>
        <rFont val="Arial"/>
        <family val="2"/>
      </rPr>
      <t>Улица Южная</t>
    </r>
  </si>
  <si>
    <r>
      <t xml:space="preserve">                                   </t>
    </r>
    <r>
      <rPr>
        <b/>
        <i/>
        <sz val="9"/>
        <rFont val="Arial"/>
        <family val="2"/>
      </rPr>
      <t>Улица Республиканская</t>
    </r>
  </si>
  <si>
    <r>
      <t xml:space="preserve">                                   </t>
    </r>
    <r>
      <rPr>
        <b/>
        <i/>
        <sz val="9"/>
        <rFont val="Arial"/>
        <family val="2"/>
      </rPr>
      <t>Улица Октябрьская</t>
    </r>
  </si>
  <si>
    <r>
      <t xml:space="preserve">                                   </t>
    </r>
    <r>
      <rPr>
        <b/>
        <i/>
        <sz val="9"/>
        <rFont val="Arial"/>
        <family val="2"/>
      </rPr>
      <t>Улица Ленина</t>
    </r>
  </si>
  <si>
    <r>
      <t xml:space="preserve">                                </t>
    </r>
    <r>
      <rPr>
        <b/>
        <i/>
        <sz val="9"/>
        <rFont val="Arial"/>
        <family val="2"/>
      </rPr>
      <t xml:space="preserve">   Улица Комсомольская</t>
    </r>
  </si>
  <si>
    <r>
      <t xml:space="preserve">                                   </t>
    </r>
    <r>
      <rPr>
        <b/>
        <i/>
        <sz val="9"/>
        <rFont val="Arial"/>
        <family val="2"/>
      </rPr>
      <t>Улица Гагарина</t>
    </r>
  </si>
  <si>
    <t>Согласовано:________________________</t>
  </si>
  <si>
    <t>___________________________________</t>
  </si>
  <si>
    <t xml:space="preserve">               ул. Куйбышева, ул. Рабочая   с.Аргаяш Аргаяшского района Челябинской области </t>
  </si>
  <si>
    <t>Содержание улиц: Ямочный  ремонт дорог с заделкой  трещин ул. 8 Марта, ул. Гагарина, ул.  Комсомольская, ул. Ленина, ул. Октябрьская, ул. Республиканская, ул. Южная,</t>
  </si>
  <si>
    <t>Основание: Дефектная   ведомость</t>
  </si>
  <si>
    <t xml:space="preserve">Объект: ул. 8 Марта, ул. Гагарина, ул.  Комсомольская, ул. Ленина, ул. Октябрьская, ул. Республиканская, ул. Южная, ул. Интернациональная,  ул. Пионерская, ул. Пушкина, </t>
  </si>
  <si>
    <t>Содержание улиц : Ямочный  ремонт дорог с заделкой  трещин ул. 8 Марта, ул. Гагарина, ул.  Комсомольская, ул. Ленина, ул. Октябрьская, ул. Республиканская, ул. Южная,  ул. Интернациональная,  ул. Пионерская, ул. Пушкина,  ул. Кирова, ул. Труда (от ул. Ленина до ул. Комсомольская), ул. Полевая, ул. Энергетиков, Перекресток  улицы  Береговая-Труда, Перекресток улицы Кирова-Республиканская, ул. Куйбышева, ул. Рабочая с.Аргаяш Аргаяшского района Челябинской области.</t>
  </si>
  <si>
    <t>Объект: ул. 8 Марта, ул. Гагарина, ул.  Комсомольская, ул. Ленина, ул. Октябрьская, ул. Республиканская, ул. Южная,  ул. Интернациональная,  ул. Пионерская, ул. Пушкина,  ул. Кирова, ул. Труда (от ул. Ленина до ул. Комсомольская), ул. Полевая, ул. Энергетиков, Перекресток  улицы  Береговая-Труда, Перекресток улицы Кирова-Республиканская, ул. Куйбышева, ул. Рабочая с.Аргаяш Аргаяшского района Челябинской области.</t>
  </si>
  <si>
    <t xml:space="preserve">ИТОГО по смете с учетом индекса инфляции 1,046  в т.ч НДС </t>
  </si>
  <si>
    <t>Составил         Гатауллина С.Х.</t>
  </si>
  <si>
    <t>Составил               Гатауллина С.Х.</t>
  </si>
  <si>
    <t xml:space="preserve">          НДС 18%</t>
  </si>
  <si>
    <t>1 793 943 рубля с НДС в т.ч.</t>
  </si>
  <si>
    <t xml:space="preserve">              НДС 18%</t>
  </si>
  <si>
    <t xml:space="preserve">              ИТОГО по смете с учетом индекса инфляции 1,046  в т.ч НДС                                                                                                                                                                                       </t>
  </si>
  <si>
    <t>1 793 943 рубля с НДС  в т.ч.</t>
  </si>
  <si>
    <t>4 кв. 2014г.</t>
  </si>
  <si>
    <t xml:space="preserve">                           Раздел 1. Содержание  улиц: Ямочный  ремонт  дорог с заделкой  трещин  с. Аргаяш Аргаяшского  района</t>
  </si>
  <si>
    <r>
      <t xml:space="preserve">                                   </t>
    </r>
    <r>
      <rPr>
        <b/>
        <i/>
        <sz val="9"/>
        <rFont val="Arial"/>
        <family val="2"/>
      </rPr>
      <t>Улица 8 Марта</t>
    </r>
  </si>
  <si>
    <t>Проверил  ___________________________  ст. инженер Павлов С.В.</t>
  </si>
  <si>
    <t>Утверждаю:_______________ А.З. Ишкильдин</t>
  </si>
  <si>
    <t>Утверждаю:_______________________ А.З.Ишкильдин</t>
  </si>
  <si>
    <t xml:space="preserve">               ул. Кирова, ул. Труда (от ул. Ленина до ул. Комсомольская), ул. Полевая, ул. Энергетиков, Перекресток улиц Береговая-Труда, Перекресток улиц Кирова-Республиканская, </t>
  </si>
  <si>
    <t xml:space="preserve">                                    ул. Интернациональная,  ул. Пионерская, ул. Пушкина,  ул. Кирова, ул. Труда (от ул. Ленина до ул. Комсомольская), ул. Полевая, ул. Энергетиков,   </t>
  </si>
  <si>
    <t xml:space="preserve">                                   Перекресток улиц Береговая-Труда, Перекресток улицы Кирова-Республиканская, ул. Куйбышева, ул. Рабочая с.Аргаяш Аргаяшского района Челябинской области</t>
  </si>
  <si>
    <r>
      <t xml:space="preserve">                                   </t>
    </r>
    <r>
      <rPr>
        <b/>
        <i/>
        <sz val="9"/>
        <rFont val="Arial"/>
        <family val="2"/>
      </rPr>
      <t xml:space="preserve">Улица Труда (от ул. Ленина до ул. Комсомольская) </t>
    </r>
  </si>
  <si>
    <r>
      <t xml:space="preserve">                                 </t>
    </r>
    <r>
      <rPr>
        <b/>
        <i/>
        <sz val="9"/>
        <rFont val="Arial"/>
        <family val="2"/>
      </rPr>
      <t xml:space="preserve"> Перекресток ул. Береговая-Труда</t>
    </r>
  </si>
  <si>
    <r>
      <t xml:space="preserve">                                 </t>
    </r>
    <r>
      <rPr>
        <b/>
        <i/>
        <sz val="9"/>
        <rFont val="Arial"/>
        <family val="2"/>
      </rPr>
      <t xml:space="preserve"> Перекресток ул. Кирова-Республиканская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</si>
</sst>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  <numFmt numFmtId="177" formatCode="#\ ##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i/>
      <sz val="10"/>
      <name val="Arial Cyr"/>
      <family val="0"/>
    </font>
    <font>
      <b/>
      <i/>
      <sz val="9"/>
      <name val="Arial"/>
      <family val="2"/>
    </font>
    <font>
      <b/>
      <i/>
      <sz val="10"/>
      <name val="Arial Cyr"/>
      <family val="0"/>
    </font>
    <font>
      <b/>
      <i/>
      <sz val="10"/>
      <name val="Verdan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28" fillId="20" borderId="3" applyNumberFormat="0" applyAlignment="0" applyProtection="0"/>
    <xf numFmtId="0" fontId="29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1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1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205">
    <xf numFmtId="0" fontId="0" fillId="0" borderId="0" xfId="0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82" applyFont="1" applyAlignment="1">
      <alignment horizontal="left"/>
      <protection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85" applyFont="1" applyAlignment="1">
      <alignment horizontal="left" vertical="top"/>
      <protection/>
    </xf>
    <xf numFmtId="2" fontId="9" fillId="0" borderId="0" xfId="0" applyNumberFormat="1" applyFont="1" applyAlignment="1">
      <alignment horizontal="right"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7" fillId="0" borderId="13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right" vertical="top"/>
    </xf>
    <xf numFmtId="0" fontId="9" fillId="0" borderId="14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173" fontId="9" fillId="0" borderId="0" xfId="61" applyNumberFormat="1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55" applyFont="1" applyAlignment="1">
      <alignment horizontal="right" vertical="top" wrapText="1"/>
      <protection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/>
    </xf>
    <xf numFmtId="173" fontId="10" fillId="0" borderId="12" xfId="61" applyNumberFormat="1" applyFont="1" applyBorder="1" applyAlignment="1">
      <alignment horizontal="right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0" xfId="55" applyNumberFormat="1" applyFont="1" applyAlignment="1">
      <alignment horizontal="right" vertical="top" wrapText="1"/>
      <protection/>
    </xf>
    <xf numFmtId="0" fontId="11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 applyFont="1">
      <alignment/>
      <protection/>
    </xf>
    <xf numFmtId="2" fontId="7" fillId="0" borderId="0" xfId="55" applyNumberFormat="1" applyFont="1" applyAlignment="1">
      <alignment horizontal="right" vertical="top" wrapText="1"/>
      <protection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82" applyFont="1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12" fillId="0" borderId="0" xfId="82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7" fillId="0" borderId="11" xfId="0" applyFont="1" applyBorder="1" applyAlignment="1">
      <alignment vertical="top"/>
    </xf>
    <xf numFmtId="173" fontId="17" fillId="0" borderId="12" xfId="61" applyNumberFormat="1" applyFont="1" applyBorder="1" applyAlignment="1">
      <alignment horizontal="right"/>
      <protection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right" vertical="top"/>
    </xf>
    <xf numFmtId="0" fontId="12" fillId="0" borderId="0" xfId="59" applyFont="1">
      <alignment/>
      <protection/>
    </xf>
    <xf numFmtId="0" fontId="12" fillId="0" borderId="0" xfId="61" applyFont="1">
      <alignment/>
      <protection/>
    </xf>
    <xf numFmtId="2" fontId="17" fillId="0" borderId="14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2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55" applyFont="1" applyAlignment="1">
      <alignment horizontal="right" vertical="top" wrapText="1"/>
      <protection/>
    </xf>
    <xf numFmtId="0" fontId="14" fillId="0" borderId="0" xfId="0" applyFont="1" applyAlignment="1">
      <alignment/>
    </xf>
    <xf numFmtId="0" fontId="12" fillId="0" borderId="18" xfId="63" applyFont="1" applyBorder="1">
      <alignment horizontal="center" wrapText="1"/>
      <protection/>
    </xf>
    <xf numFmtId="0" fontId="12" fillId="0" borderId="18" xfId="63" applyFont="1" applyFill="1" applyBorder="1">
      <alignment horizontal="center" wrapText="1"/>
      <protection/>
    </xf>
    <xf numFmtId="0" fontId="14" fillId="0" borderId="18" xfId="0" applyFont="1" applyBorder="1" applyAlignment="1">
      <alignment horizontal="left" vertical="top" wrapText="1"/>
    </xf>
    <xf numFmtId="2" fontId="14" fillId="0" borderId="18" xfId="0" applyNumberFormat="1" applyFont="1" applyBorder="1" applyAlignment="1">
      <alignment horizontal="left" vertical="top" wrapText="1"/>
    </xf>
    <xf numFmtId="49" fontId="14" fillId="0" borderId="18" xfId="0" applyNumberFormat="1" applyFont="1" applyBorder="1" applyAlignment="1">
      <alignment horizontal="right" vertical="top" wrapText="1"/>
    </xf>
    <xf numFmtId="2" fontId="14" fillId="0" borderId="18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0" fontId="14" fillId="0" borderId="1" xfId="55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" xfId="42" applyFont="1" applyBorder="1">
      <alignment horizontal="center"/>
      <protection/>
    </xf>
    <xf numFmtId="0" fontId="11" fillId="0" borderId="1" xfId="42" applyFont="1" applyBorder="1">
      <alignment horizontal="center"/>
      <protection/>
    </xf>
    <xf numFmtId="0" fontId="7" fillId="0" borderId="1" xfId="0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2" fontId="9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/>
    </xf>
    <xf numFmtId="49" fontId="9" fillId="0" borderId="18" xfId="0" applyNumberFormat="1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right" vertical="top"/>
    </xf>
    <xf numFmtId="2" fontId="9" fillId="0" borderId="18" xfId="0" applyNumberFormat="1" applyFont="1" applyBorder="1" applyAlignment="1">
      <alignment horizontal="right" vertical="top" wrapText="1"/>
    </xf>
    <xf numFmtId="1" fontId="10" fillId="0" borderId="18" xfId="0" applyNumberFormat="1" applyFont="1" applyBorder="1" applyAlignment="1">
      <alignment horizontal="right" vertical="top" wrapText="1"/>
    </xf>
    <xf numFmtId="2" fontId="7" fillId="0" borderId="1" xfId="55" applyNumberFormat="1" applyFont="1" applyBorder="1" applyAlignment="1">
      <alignment horizontal="right" vertical="top" wrapText="1"/>
      <protection/>
    </xf>
    <xf numFmtId="2" fontId="11" fillId="0" borderId="1" xfId="0" applyNumberFormat="1" applyFont="1" applyBorder="1" applyAlignment="1">
      <alignment/>
    </xf>
    <xf numFmtId="2" fontId="11" fillId="0" borderId="1" xfId="55" applyNumberFormat="1" applyFont="1" applyBorder="1" applyAlignment="1">
      <alignment horizontal="right" vertical="top" wrapText="1"/>
      <protection/>
    </xf>
    <xf numFmtId="0" fontId="7" fillId="0" borderId="1" xfId="55" applyFont="1" applyBorder="1" applyAlignment="1">
      <alignment horizontal="right" vertical="top" wrapText="1"/>
      <protection/>
    </xf>
    <xf numFmtId="0" fontId="14" fillId="0" borderId="19" xfId="0" applyFont="1" applyBorder="1" applyAlignment="1">
      <alignment horizontal="left" vertical="top" wrapText="1"/>
    </xf>
    <xf numFmtId="49" fontId="14" fillId="0" borderId="19" xfId="0" applyNumberFormat="1" applyFont="1" applyBorder="1" applyAlignment="1">
      <alignment horizontal="right" vertical="top" wrapText="1"/>
    </xf>
    <xf numFmtId="2" fontId="14" fillId="0" borderId="19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2" fontId="20" fillId="0" borderId="19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 horizontal="left" vertical="top" wrapText="1"/>
    </xf>
    <xf numFmtId="49" fontId="14" fillId="0" borderId="20" xfId="0" applyNumberFormat="1" applyFont="1" applyBorder="1" applyAlignment="1">
      <alignment horizontal="right" vertical="top" wrapText="1"/>
    </xf>
    <xf numFmtId="2" fontId="14" fillId="0" borderId="2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right" vertical="top" wrapText="1"/>
    </xf>
    <xf numFmtId="2" fontId="20" fillId="0" borderId="20" xfId="0" applyNumberFormat="1" applyFont="1" applyBorder="1" applyAlignment="1">
      <alignment horizontal="left" vertical="top" wrapText="1"/>
    </xf>
    <xf numFmtId="0" fontId="17" fillId="0" borderId="1" xfId="55" applyFont="1" applyBorder="1" applyAlignment="1">
      <alignment horizontal="right" vertical="top"/>
      <protection/>
    </xf>
    <xf numFmtId="0" fontId="16" fillId="0" borderId="0" xfId="0" applyFont="1" applyAlignment="1">
      <alignment/>
    </xf>
    <xf numFmtId="0" fontId="17" fillId="0" borderId="1" xfId="55" applyFont="1" applyBorder="1" applyAlignment="1">
      <alignment horizontal="right" vertical="top" wrapText="1"/>
      <protection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/>
    </xf>
    <xf numFmtId="177" fontId="17" fillId="0" borderId="1" xfId="55" applyNumberFormat="1" applyFont="1" applyBorder="1" applyAlignment="1">
      <alignment horizontal="right" vertical="top" wrapText="1"/>
      <protection/>
    </xf>
    <xf numFmtId="0" fontId="17" fillId="0" borderId="0" xfId="0" applyFont="1" applyAlignment="1">
      <alignment/>
    </xf>
    <xf numFmtId="0" fontId="14" fillId="0" borderId="0" xfId="82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7" fillId="0" borderId="0" xfId="82" applyFont="1" applyAlignment="1">
      <alignment horizontal="left" vertical="top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20" fillId="0" borderId="0" xfId="0" applyFont="1" applyAlignment="1">
      <alignment vertical="top"/>
    </xf>
    <xf numFmtId="0" fontId="20" fillId="0" borderId="0" xfId="55" applyFont="1" applyAlignment="1">
      <alignment horizontal="right" vertical="top" wrapText="1"/>
      <protection/>
    </xf>
    <xf numFmtId="0" fontId="9" fillId="0" borderId="0" xfId="85" applyFont="1" applyAlignment="1">
      <alignment horizontal="left" vertical="top"/>
      <protection/>
    </xf>
    <xf numFmtId="0" fontId="9" fillId="0" borderId="0" xfId="0" applyFont="1" applyAlignment="1">
      <alignment/>
    </xf>
    <xf numFmtId="0" fontId="17" fillId="0" borderId="0" xfId="0" applyFont="1" applyAlignment="1" applyProtection="1">
      <alignment horizontal="left" vertical="top"/>
      <protection locked="0"/>
    </xf>
    <xf numFmtId="0" fontId="9" fillId="0" borderId="0" xfId="82" applyFont="1" applyAlignment="1">
      <alignment horizontal="left"/>
      <protection/>
    </xf>
    <xf numFmtId="0" fontId="17" fillId="0" borderId="0" xfId="82" applyFont="1" applyAlignment="1">
      <alignment horizontal="lef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82" applyFont="1">
      <alignment horizontal="center"/>
      <protection/>
    </xf>
    <xf numFmtId="0" fontId="14" fillId="0" borderId="0" xfId="82" applyFont="1" applyAlignment="1">
      <alignment horizontal="left"/>
      <protection/>
    </xf>
    <xf numFmtId="0" fontId="14" fillId="0" borderId="2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82" applyFont="1" applyAlignment="1">
      <alignment horizontal="left" wrapText="1"/>
      <protection/>
    </xf>
    <xf numFmtId="0" fontId="18" fillId="0" borderId="0" xfId="0" applyFont="1" applyAlignment="1">
      <alignment horizontal="left" wrapText="1"/>
    </xf>
    <xf numFmtId="0" fontId="17" fillId="0" borderId="1" xfId="55" applyFont="1" applyBorder="1" applyAlignment="1">
      <alignment horizontal="left" vertical="top" wrapText="1"/>
      <protection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7" fillId="0" borderId="0" xfId="0" applyFont="1" applyAlignment="1" applyProtection="1">
      <alignment horizontal="left" vertical="top"/>
      <protection locked="0"/>
    </xf>
    <xf numFmtId="0" fontId="14" fillId="0" borderId="1" xfId="55" applyFont="1" applyBorder="1" applyAlignment="1">
      <alignment horizontal="left" vertical="top" wrapText="1"/>
      <protection/>
    </xf>
    <xf numFmtId="49" fontId="17" fillId="0" borderId="22" xfId="55" applyNumberFormat="1" applyFont="1" applyBorder="1" applyAlignment="1">
      <alignment horizontal="left" vertical="top" wrapText="1"/>
      <protection/>
    </xf>
    <xf numFmtId="49" fontId="17" fillId="0" borderId="23" xfId="55" applyNumberFormat="1" applyFont="1" applyBorder="1" applyAlignment="1">
      <alignment horizontal="left" vertical="top" wrapText="1"/>
      <protection/>
    </xf>
    <xf numFmtId="49" fontId="17" fillId="0" borderId="24" xfId="55" applyNumberFormat="1" applyFont="1" applyBorder="1" applyAlignment="1">
      <alignment horizontal="left" vertical="top" wrapText="1"/>
      <protection/>
    </xf>
    <xf numFmtId="0" fontId="17" fillId="0" borderId="22" xfId="55" applyFont="1" applyBorder="1" applyAlignment="1">
      <alignment horizontal="left" vertical="top"/>
      <protection/>
    </xf>
    <xf numFmtId="0" fontId="17" fillId="0" borderId="23" xfId="55" applyFont="1" applyBorder="1" applyAlignment="1">
      <alignment horizontal="left" vertical="top"/>
      <protection/>
    </xf>
    <xf numFmtId="0" fontId="17" fillId="0" borderId="24" xfId="55" applyFont="1" applyBorder="1" applyAlignment="1">
      <alignment horizontal="left" vertical="top"/>
      <protection/>
    </xf>
    <xf numFmtId="0" fontId="17" fillId="0" borderId="0" xfId="82" applyFont="1" applyAlignment="1" applyProtection="1">
      <alignment horizontal="left"/>
      <protection locked="0"/>
    </xf>
    <xf numFmtId="0" fontId="17" fillId="0" borderId="0" xfId="82" applyFont="1" applyAlignment="1">
      <alignment horizontal="left"/>
      <protection/>
    </xf>
    <xf numFmtId="0" fontId="18" fillId="0" borderId="0" xfId="0" applyFont="1" applyAlignment="1">
      <alignment/>
    </xf>
    <xf numFmtId="0" fontId="1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wrapText="1"/>
    </xf>
    <xf numFmtId="2" fontId="16" fillId="0" borderId="21" xfId="59" applyNumberFormat="1" applyFont="1" applyBorder="1" applyAlignment="1">
      <alignment horizontal="right"/>
      <protection/>
    </xf>
    <xf numFmtId="2" fontId="16" fillId="0" borderId="12" xfId="59" applyNumberFormat="1" applyFont="1" applyBorder="1" applyAlignment="1">
      <alignment horizontal="right"/>
      <protection/>
    </xf>
    <xf numFmtId="2" fontId="17" fillId="0" borderId="21" xfId="61" applyNumberFormat="1" applyFont="1" applyBorder="1" applyAlignment="1">
      <alignment horizontal="right"/>
      <protection/>
    </xf>
    <xf numFmtId="2" fontId="17" fillId="0" borderId="12" xfId="61" applyNumberFormat="1" applyFont="1" applyBorder="1" applyAlignment="1">
      <alignment horizontal="right"/>
      <protection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9" fillId="0" borderId="0" xfId="85" applyFont="1" applyAlignment="1">
      <alignment horizontal="left" vertical="top" wrapText="1"/>
      <protection/>
    </xf>
    <xf numFmtId="0" fontId="18" fillId="0" borderId="0" xfId="0" applyFont="1" applyAlignment="1">
      <alignment horizontal="left" vertical="top" wrapText="1"/>
    </xf>
    <xf numFmtId="0" fontId="9" fillId="0" borderId="0" xfId="82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9" fillId="0" borderId="1" xfId="55" applyFont="1" applyBorder="1" applyAlignment="1">
      <alignment horizontal="left" vertical="top" wrapText="1"/>
      <protection/>
    </xf>
    <xf numFmtId="0" fontId="18" fillId="0" borderId="1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55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2" fontId="10" fillId="0" borderId="21" xfId="59" applyNumberFormat="1" applyFont="1" applyBorder="1" applyAlignment="1">
      <alignment horizontal="right"/>
      <protection/>
    </xf>
    <xf numFmtId="2" fontId="10" fillId="0" borderId="12" xfId="59" applyNumberFormat="1" applyFont="1" applyBorder="1" applyAlignment="1">
      <alignment horizontal="right"/>
      <protection/>
    </xf>
    <xf numFmtId="2" fontId="9" fillId="0" borderId="21" xfId="61" applyNumberFormat="1" applyFont="1" applyBorder="1" applyAlignment="1">
      <alignment horizontal="right"/>
      <protection/>
    </xf>
    <xf numFmtId="2" fontId="9" fillId="0" borderId="12" xfId="61" applyNumberFormat="1" applyFont="1" applyBorder="1" applyAlignment="1">
      <alignment horizontal="right"/>
      <protection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82" applyFont="1" applyAlignment="1">
      <alignment horizontal="left"/>
      <protection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164"/>
  <sheetViews>
    <sheetView showGridLines="0" tabSelected="1" view="pageBreakPreview" zoomScale="60" zoomScalePageLayoutView="0" workbookViewId="0" topLeftCell="A79">
      <selection activeCell="A119" sqref="A119:U119"/>
    </sheetView>
  </sheetViews>
  <sheetFormatPr defaultColWidth="9.00390625" defaultRowHeight="12.75"/>
  <cols>
    <col min="1" max="1" width="6.00390625" style="38" customWidth="1"/>
    <col min="2" max="2" width="35.75390625" style="38" customWidth="1"/>
    <col min="3" max="3" width="11.875" style="38" customWidth="1"/>
    <col min="4" max="5" width="11.625" style="38" customWidth="1"/>
    <col min="6" max="6" width="10.625" style="38" customWidth="1"/>
    <col min="7" max="7" width="9.00390625" style="38" customWidth="1"/>
    <col min="8" max="8" width="11.875" style="38" customWidth="1"/>
    <col min="9" max="11" width="11.625" style="38" customWidth="1"/>
    <col min="12" max="20" width="9.125" style="38" hidden="1" customWidth="1"/>
    <col min="21" max="21" width="13.75390625" style="38" customWidth="1"/>
    <col min="22" max="23" width="0" style="38" hidden="1" customWidth="1"/>
    <col min="24" max="26" width="9.125" style="38" customWidth="1"/>
    <col min="27" max="27" width="0" style="38" hidden="1" customWidth="1"/>
    <col min="28" max="16384" width="9.125" style="38" customWidth="1"/>
  </cols>
  <sheetData>
    <row r="1" spans="1:8" ht="15.75">
      <c r="A1" s="39"/>
      <c r="H1" s="40"/>
    </row>
    <row r="2" spans="1:24" ht="12.75">
      <c r="A2" s="41"/>
      <c r="B2" s="42" t="s">
        <v>351</v>
      </c>
      <c r="C2" s="42"/>
      <c r="D2" s="42"/>
      <c r="E2" s="42"/>
      <c r="F2" s="42"/>
      <c r="G2" s="42"/>
      <c r="H2" s="43"/>
      <c r="I2" s="141" t="s">
        <v>372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1:21" ht="12.75" customHeight="1">
      <c r="A3" s="42"/>
      <c r="B3" s="42" t="s">
        <v>352</v>
      </c>
      <c r="C3" s="42"/>
      <c r="D3" s="42"/>
      <c r="E3" s="42"/>
      <c r="F3" s="42"/>
      <c r="G3" s="42"/>
      <c r="H3" s="44"/>
      <c r="I3" s="141" t="s">
        <v>224</v>
      </c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1:8" ht="12.75">
      <c r="A4" s="42"/>
      <c r="B4" s="42" t="s">
        <v>223</v>
      </c>
      <c r="C4" s="42"/>
      <c r="D4" s="42"/>
      <c r="E4" s="42"/>
      <c r="F4" s="42"/>
      <c r="G4" s="42"/>
      <c r="H4" s="42"/>
    </row>
    <row r="5" spans="1:4" s="47" customFormat="1" ht="12">
      <c r="A5" s="45"/>
      <c r="B5" s="46"/>
      <c r="C5" s="46"/>
      <c r="D5" s="46"/>
    </row>
    <row r="6" spans="1:4" s="124" customFormat="1" ht="12">
      <c r="A6" s="138" t="s">
        <v>331</v>
      </c>
      <c r="B6" s="58"/>
      <c r="C6" s="58"/>
      <c r="D6" s="58"/>
    </row>
    <row r="7" spans="1:4" s="124" customFormat="1" ht="12">
      <c r="A7" s="139"/>
      <c r="B7" s="58"/>
      <c r="C7" s="58"/>
      <c r="D7" s="58"/>
    </row>
    <row r="8" s="163" customFormat="1" ht="12">
      <c r="A8" s="163" t="s">
        <v>356</v>
      </c>
    </row>
    <row r="9" s="165" customFormat="1" ht="12.75">
      <c r="A9" s="164" t="s">
        <v>373</v>
      </c>
    </row>
    <row r="10" s="165" customFormat="1" ht="12.75">
      <c r="A10" s="164" t="s">
        <v>353</v>
      </c>
    </row>
    <row r="11" spans="1:21" s="47" customFormat="1" ht="15">
      <c r="A11" s="143" t="s">
        <v>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</row>
    <row r="12" spans="1:21" s="140" customFormat="1" ht="12">
      <c r="A12" s="164" t="s">
        <v>354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</row>
    <row r="13" s="151" customFormat="1" ht="12.75">
      <c r="A13" s="150" t="s">
        <v>374</v>
      </c>
    </row>
    <row r="14" s="151" customFormat="1" ht="12.75">
      <c r="A14" s="150" t="s">
        <v>375</v>
      </c>
    </row>
    <row r="15" s="126" customFormat="1" ht="12.75">
      <c r="A15" s="125"/>
    </row>
    <row r="16" spans="1:21" s="47" customFormat="1" ht="12">
      <c r="A16" s="144" t="s">
        <v>355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</row>
    <row r="17" spans="4:11" s="47" customFormat="1" ht="12">
      <c r="D17" s="47" t="s">
        <v>332</v>
      </c>
      <c r="J17" s="124" t="s">
        <v>366</v>
      </c>
      <c r="K17" s="124"/>
    </row>
    <row r="18" spans="7:21" s="47" customFormat="1" ht="12">
      <c r="G18" s="145" t="s">
        <v>18</v>
      </c>
      <c r="H18" s="146"/>
      <c r="I18" s="147"/>
      <c r="J18" s="145" t="s">
        <v>19</v>
      </c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7"/>
    </row>
    <row r="19" spans="4:21" s="47" customFormat="1" ht="12.75">
      <c r="D19" s="45" t="s">
        <v>3</v>
      </c>
      <c r="G19" s="169">
        <f>205833/1000</f>
        <v>205.833</v>
      </c>
      <c r="H19" s="170"/>
      <c r="I19" s="48" t="s">
        <v>4</v>
      </c>
      <c r="J19" s="171">
        <f>1453433/1000</f>
        <v>1453.433</v>
      </c>
      <c r="K19" s="172"/>
      <c r="L19" s="49"/>
      <c r="M19" s="49"/>
      <c r="N19" s="49"/>
      <c r="O19" s="49"/>
      <c r="P19" s="49"/>
      <c r="Q19" s="49"/>
      <c r="R19" s="49"/>
      <c r="S19" s="49"/>
      <c r="T19" s="49"/>
      <c r="U19" s="48" t="s">
        <v>4</v>
      </c>
    </row>
    <row r="20" spans="4:21" s="47" customFormat="1" ht="12.75">
      <c r="D20" s="50" t="s">
        <v>33</v>
      </c>
      <c r="F20" s="51"/>
      <c r="G20" s="169">
        <f>0/1000</f>
        <v>0</v>
      </c>
      <c r="H20" s="170"/>
      <c r="I20" s="48" t="s">
        <v>4</v>
      </c>
      <c r="J20" s="171">
        <f>0/1000</f>
        <v>0</v>
      </c>
      <c r="K20" s="172"/>
      <c r="L20" s="49"/>
      <c r="M20" s="49"/>
      <c r="N20" s="49"/>
      <c r="O20" s="49"/>
      <c r="P20" s="49"/>
      <c r="Q20" s="49"/>
      <c r="R20" s="49"/>
      <c r="S20" s="49"/>
      <c r="T20" s="49"/>
      <c r="U20" s="48" t="s">
        <v>4</v>
      </c>
    </row>
    <row r="21" spans="4:21" s="47" customFormat="1" ht="12.75">
      <c r="D21" s="50" t="s">
        <v>34</v>
      </c>
      <c r="F21" s="51"/>
      <c r="G21" s="169">
        <f>0/1000</f>
        <v>0</v>
      </c>
      <c r="H21" s="170"/>
      <c r="I21" s="48" t="s">
        <v>4</v>
      </c>
      <c r="J21" s="171">
        <f>0/1000</f>
        <v>0</v>
      </c>
      <c r="K21" s="172"/>
      <c r="L21" s="49"/>
      <c r="M21" s="49"/>
      <c r="N21" s="49"/>
      <c r="O21" s="49"/>
      <c r="P21" s="49"/>
      <c r="Q21" s="49"/>
      <c r="R21" s="49"/>
      <c r="S21" s="49"/>
      <c r="T21" s="49"/>
      <c r="U21" s="48" t="s">
        <v>4</v>
      </c>
    </row>
    <row r="22" spans="4:23" s="47" customFormat="1" ht="12.75">
      <c r="D22" s="45" t="s">
        <v>5</v>
      </c>
      <c r="G22" s="169">
        <f>(V22+V23)/1000</f>
        <v>2.20903</v>
      </c>
      <c r="H22" s="170"/>
      <c r="I22" s="48" t="s">
        <v>6</v>
      </c>
      <c r="J22" s="171">
        <f>(W22+W23)/1000</f>
        <v>2.20903</v>
      </c>
      <c r="K22" s="172"/>
      <c r="L22" s="49"/>
      <c r="M22" s="49"/>
      <c r="N22" s="49"/>
      <c r="O22" s="49"/>
      <c r="P22" s="49"/>
      <c r="Q22" s="49"/>
      <c r="R22" s="49"/>
      <c r="S22" s="49"/>
      <c r="T22" s="49"/>
      <c r="U22" s="48" t="s">
        <v>6</v>
      </c>
      <c r="V22" s="52">
        <v>2073.64</v>
      </c>
      <c r="W22" s="53">
        <v>2073.64</v>
      </c>
    </row>
    <row r="23" spans="4:23" s="47" customFormat="1" ht="12.75">
      <c r="D23" s="45" t="s">
        <v>7</v>
      </c>
      <c r="G23" s="169">
        <f>23524/1000</f>
        <v>23.524</v>
      </c>
      <c r="H23" s="170"/>
      <c r="I23" s="48" t="s">
        <v>4</v>
      </c>
      <c r="J23" s="171">
        <f>278348/1000</f>
        <v>278.348</v>
      </c>
      <c r="K23" s="172"/>
      <c r="L23" s="49"/>
      <c r="M23" s="49"/>
      <c r="N23" s="49"/>
      <c r="O23" s="49"/>
      <c r="P23" s="49"/>
      <c r="Q23" s="49"/>
      <c r="R23" s="49"/>
      <c r="S23" s="49"/>
      <c r="T23" s="49"/>
      <c r="U23" s="48" t="s">
        <v>4</v>
      </c>
      <c r="V23" s="52">
        <v>135.39</v>
      </c>
      <c r="W23" s="53">
        <v>135.39</v>
      </c>
    </row>
    <row r="24" spans="6:21" s="47" customFormat="1" ht="12">
      <c r="F24" s="46"/>
      <c r="G24" s="54"/>
      <c r="H24" s="54"/>
      <c r="I24" s="5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5"/>
    </row>
    <row r="25" spans="2:21" s="47" customFormat="1" ht="12">
      <c r="B25" s="46"/>
      <c r="C25" s="46"/>
      <c r="D25" s="46"/>
      <c r="F25" s="51"/>
      <c r="G25" s="57"/>
      <c r="H25" s="57"/>
      <c r="I25" s="58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8"/>
    </row>
    <row r="26" spans="1:4" s="47" customFormat="1" ht="12">
      <c r="A26" s="45" t="str">
        <f>"Составлена в базисных ценах на 01.2000 г. и текущих ценах на "&amp;IF(LEN(L26)&gt;3,MID(L26,4,LEN(L26)),L26)</f>
        <v>Составлена в базисных ценах на 01.2000 г. и текущих ценах на </v>
      </c>
      <c r="D26" s="47" t="s">
        <v>367</v>
      </c>
    </row>
    <row r="27" s="47" customFormat="1" ht="12.75" thickBot="1">
      <c r="A27" s="60"/>
    </row>
    <row r="28" spans="1:21" s="62" customFormat="1" ht="27" customHeight="1" thickBot="1">
      <c r="A28" s="174" t="s">
        <v>8</v>
      </c>
      <c r="B28" s="174" t="s">
        <v>9</v>
      </c>
      <c r="C28" s="174" t="s">
        <v>10</v>
      </c>
      <c r="D28" s="173" t="s">
        <v>11</v>
      </c>
      <c r="E28" s="173"/>
      <c r="F28" s="173"/>
      <c r="G28" s="173" t="s">
        <v>12</v>
      </c>
      <c r="H28" s="173"/>
      <c r="I28" s="173"/>
      <c r="J28" s="173" t="s">
        <v>13</v>
      </c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</row>
    <row r="29" spans="1:21" s="62" customFormat="1" ht="22.5" customHeight="1" thickBot="1">
      <c r="A29" s="174"/>
      <c r="B29" s="174"/>
      <c r="C29" s="174"/>
      <c r="D29" s="168" t="s">
        <v>1</v>
      </c>
      <c r="E29" s="61" t="s">
        <v>14</v>
      </c>
      <c r="F29" s="61" t="s">
        <v>15</v>
      </c>
      <c r="G29" s="168" t="s">
        <v>1</v>
      </c>
      <c r="H29" s="61" t="s">
        <v>14</v>
      </c>
      <c r="I29" s="61" t="s">
        <v>15</v>
      </c>
      <c r="J29" s="168" t="s">
        <v>1</v>
      </c>
      <c r="K29" s="61" t="s">
        <v>14</v>
      </c>
      <c r="L29" s="61"/>
      <c r="M29" s="61"/>
      <c r="N29" s="61"/>
      <c r="O29" s="61"/>
      <c r="P29" s="61"/>
      <c r="Q29" s="61"/>
      <c r="R29" s="61"/>
      <c r="S29" s="61"/>
      <c r="T29" s="61"/>
      <c r="U29" s="61" t="s">
        <v>15</v>
      </c>
    </row>
    <row r="30" spans="1:21" s="62" customFormat="1" ht="22.5" customHeight="1" thickBot="1">
      <c r="A30" s="174"/>
      <c r="B30" s="174"/>
      <c r="C30" s="174"/>
      <c r="D30" s="168"/>
      <c r="E30" s="61" t="s">
        <v>16</v>
      </c>
      <c r="F30" s="61" t="s">
        <v>17</v>
      </c>
      <c r="G30" s="168"/>
      <c r="H30" s="61" t="s">
        <v>16</v>
      </c>
      <c r="I30" s="61" t="s">
        <v>17</v>
      </c>
      <c r="J30" s="168"/>
      <c r="K30" s="61" t="s">
        <v>16</v>
      </c>
      <c r="L30" s="61"/>
      <c r="M30" s="61"/>
      <c r="N30" s="61"/>
      <c r="O30" s="61"/>
      <c r="P30" s="61"/>
      <c r="Q30" s="61"/>
      <c r="R30" s="61"/>
      <c r="S30" s="61"/>
      <c r="T30" s="61"/>
      <c r="U30" s="61" t="s">
        <v>17</v>
      </c>
    </row>
    <row r="31" spans="1:21" s="46" customFormat="1" ht="12.75">
      <c r="A31" s="66">
        <v>1</v>
      </c>
      <c r="B31" s="66">
        <v>2</v>
      </c>
      <c r="C31" s="66">
        <v>3</v>
      </c>
      <c r="D31" s="67">
        <v>4</v>
      </c>
      <c r="E31" s="66">
        <v>5</v>
      </c>
      <c r="F31" s="66">
        <v>6</v>
      </c>
      <c r="G31" s="67">
        <v>7</v>
      </c>
      <c r="H31" s="66">
        <v>8</v>
      </c>
      <c r="I31" s="66">
        <v>9</v>
      </c>
      <c r="J31" s="67">
        <v>10</v>
      </c>
      <c r="K31" s="66">
        <v>11</v>
      </c>
      <c r="L31" s="66"/>
      <c r="M31" s="66"/>
      <c r="N31" s="66"/>
      <c r="O31" s="66"/>
      <c r="P31" s="66"/>
      <c r="Q31" s="66"/>
      <c r="R31" s="66"/>
      <c r="S31" s="66"/>
      <c r="T31" s="66"/>
      <c r="U31" s="66">
        <v>12</v>
      </c>
    </row>
    <row r="32" spans="1:21" s="63" customFormat="1" ht="21" customHeight="1">
      <c r="A32" s="166" t="s">
        <v>368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</row>
    <row r="33" spans="1:21" s="63" customFormat="1" ht="17.25" customHeight="1">
      <c r="A33" s="153" t="s">
        <v>369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</row>
    <row r="34" spans="1:26" s="46" customFormat="1" ht="60">
      <c r="A34" s="68">
        <v>1</v>
      </c>
      <c r="B34" s="69" t="s">
        <v>36</v>
      </c>
      <c r="C34" s="70">
        <v>1.3</v>
      </c>
      <c r="D34" s="71">
        <v>10637.31</v>
      </c>
      <c r="E34" s="72" t="s">
        <v>37</v>
      </c>
      <c r="F34" s="71" t="s">
        <v>38</v>
      </c>
      <c r="G34" s="71" t="s">
        <v>39</v>
      </c>
      <c r="H34" s="71" t="s">
        <v>40</v>
      </c>
      <c r="I34" s="71" t="s">
        <v>41</v>
      </c>
      <c r="J34" s="71">
        <v>82494</v>
      </c>
      <c r="K34" s="72" t="s">
        <v>42</v>
      </c>
      <c r="L34" s="72" t="s">
        <v>43</v>
      </c>
      <c r="M34" s="72">
        <v>104</v>
      </c>
      <c r="N34" s="72">
        <v>60</v>
      </c>
      <c r="O34" s="72">
        <v>1976</v>
      </c>
      <c r="P34" s="72">
        <v>1140</v>
      </c>
      <c r="Q34" s="72">
        <v>23389</v>
      </c>
      <c r="R34" s="72">
        <v>13493</v>
      </c>
      <c r="S34" s="72"/>
      <c r="T34" s="72"/>
      <c r="U34" s="72" t="s">
        <v>44</v>
      </c>
      <c r="V34" s="63"/>
      <c r="W34" s="63"/>
      <c r="X34" s="63"/>
      <c r="Y34" s="63"/>
      <c r="Z34" s="63"/>
    </row>
    <row r="35" spans="1:26" s="110" customFormat="1" ht="12">
      <c r="A35" s="105"/>
      <c r="B35" s="111" t="s">
        <v>227</v>
      </c>
      <c r="C35" s="106" t="s">
        <v>228</v>
      </c>
      <c r="D35" s="107"/>
      <c r="E35" s="108"/>
      <c r="F35" s="107"/>
      <c r="G35" s="107" t="s">
        <v>229</v>
      </c>
      <c r="H35" s="107"/>
      <c r="I35" s="107"/>
      <c r="J35" s="107" t="s">
        <v>230</v>
      </c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9"/>
      <c r="W35" s="109"/>
      <c r="X35" s="109"/>
      <c r="Y35" s="109"/>
      <c r="Z35" s="109"/>
    </row>
    <row r="36" spans="1:26" s="110" customFormat="1" ht="12">
      <c r="A36" s="105"/>
      <c r="B36" s="111" t="s">
        <v>231</v>
      </c>
      <c r="C36" s="106" t="s">
        <v>232</v>
      </c>
      <c r="D36" s="107"/>
      <c r="E36" s="108"/>
      <c r="F36" s="107"/>
      <c r="G36" s="107" t="s">
        <v>233</v>
      </c>
      <c r="H36" s="107"/>
      <c r="I36" s="107"/>
      <c r="J36" s="107" t="s">
        <v>234</v>
      </c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9"/>
      <c r="W36" s="109"/>
      <c r="X36" s="109"/>
      <c r="Y36" s="109"/>
      <c r="Z36" s="109"/>
    </row>
    <row r="37" spans="1:26" s="46" customFormat="1" ht="72">
      <c r="A37" s="68">
        <v>2</v>
      </c>
      <c r="B37" s="69" t="s">
        <v>45</v>
      </c>
      <c r="C37" s="70">
        <v>0.9</v>
      </c>
      <c r="D37" s="71">
        <v>435.66</v>
      </c>
      <c r="E37" s="72" t="s">
        <v>46</v>
      </c>
      <c r="F37" s="71" t="s">
        <v>47</v>
      </c>
      <c r="G37" s="71" t="s">
        <v>48</v>
      </c>
      <c r="H37" s="71" t="s">
        <v>49</v>
      </c>
      <c r="I37" s="71" t="s">
        <v>50</v>
      </c>
      <c r="J37" s="71">
        <v>2292</v>
      </c>
      <c r="K37" s="72" t="s">
        <v>51</v>
      </c>
      <c r="L37" s="72" t="s">
        <v>43</v>
      </c>
      <c r="M37" s="72">
        <v>104</v>
      </c>
      <c r="N37" s="72">
        <v>60</v>
      </c>
      <c r="O37" s="72">
        <v>88</v>
      </c>
      <c r="P37" s="72">
        <v>51</v>
      </c>
      <c r="Q37" s="72">
        <v>1041</v>
      </c>
      <c r="R37" s="72">
        <v>601</v>
      </c>
      <c r="S37" s="72"/>
      <c r="T37" s="72"/>
      <c r="U37" s="72" t="s">
        <v>52</v>
      </c>
      <c r="V37" s="63"/>
      <c r="W37" s="63"/>
      <c r="X37" s="63"/>
      <c r="Y37" s="63"/>
      <c r="Z37" s="63"/>
    </row>
    <row r="38" spans="1:26" s="110" customFormat="1" ht="12">
      <c r="A38" s="105"/>
      <c r="B38" s="111" t="s">
        <v>227</v>
      </c>
      <c r="C38" s="106" t="s">
        <v>228</v>
      </c>
      <c r="D38" s="107"/>
      <c r="E38" s="108"/>
      <c r="F38" s="107"/>
      <c r="G38" s="107" t="s">
        <v>235</v>
      </c>
      <c r="H38" s="107"/>
      <c r="I38" s="107"/>
      <c r="J38" s="107" t="s">
        <v>236</v>
      </c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9"/>
      <c r="W38" s="109"/>
      <c r="X38" s="109"/>
      <c r="Y38" s="109"/>
      <c r="Z38" s="109"/>
    </row>
    <row r="39" spans="1:26" s="110" customFormat="1" ht="12">
      <c r="A39" s="105"/>
      <c r="B39" s="111" t="s">
        <v>231</v>
      </c>
      <c r="C39" s="106" t="s">
        <v>232</v>
      </c>
      <c r="D39" s="107"/>
      <c r="E39" s="108"/>
      <c r="F39" s="107"/>
      <c r="G39" s="107" t="s">
        <v>237</v>
      </c>
      <c r="H39" s="107"/>
      <c r="I39" s="107"/>
      <c r="J39" s="107" t="s">
        <v>238</v>
      </c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9"/>
      <c r="W39" s="109"/>
      <c r="X39" s="109"/>
      <c r="Y39" s="109"/>
      <c r="Z39" s="109"/>
    </row>
    <row r="40" spans="1:26" s="46" customFormat="1" ht="17.25" customHeight="1">
      <c r="A40" s="153" t="s">
        <v>350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63"/>
      <c r="W40" s="63"/>
      <c r="X40" s="63"/>
      <c r="Y40" s="63"/>
      <c r="Z40" s="63"/>
    </row>
    <row r="41" spans="1:26" s="46" customFormat="1" ht="60">
      <c r="A41" s="68">
        <v>3</v>
      </c>
      <c r="B41" s="69" t="s">
        <v>36</v>
      </c>
      <c r="C41" s="70">
        <v>1.4</v>
      </c>
      <c r="D41" s="71">
        <v>10637.31</v>
      </c>
      <c r="E41" s="72" t="s">
        <v>37</v>
      </c>
      <c r="F41" s="71" t="s">
        <v>38</v>
      </c>
      <c r="G41" s="71" t="s">
        <v>53</v>
      </c>
      <c r="H41" s="71" t="s">
        <v>54</v>
      </c>
      <c r="I41" s="71" t="s">
        <v>55</v>
      </c>
      <c r="J41" s="71">
        <v>88840</v>
      </c>
      <c r="K41" s="72" t="s">
        <v>56</v>
      </c>
      <c r="L41" s="72" t="s">
        <v>43</v>
      </c>
      <c r="M41" s="72">
        <v>104</v>
      </c>
      <c r="N41" s="72">
        <v>60</v>
      </c>
      <c r="O41" s="72">
        <v>2129</v>
      </c>
      <c r="P41" s="72">
        <v>1228</v>
      </c>
      <c r="Q41" s="72">
        <v>25188</v>
      </c>
      <c r="R41" s="72">
        <v>14531</v>
      </c>
      <c r="S41" s="72"/>
      <c r="T41" s="72"/>
      <c r="U41" s="72" t="s">
        <v>57</v>
      </c>
      <c r="V41" s="63"/>
      <c r="W41" s="63"/>
      <c r="X41" s="63"/>
      <c r="Y41" s="63"/>
      <c r="Z41" s="63"/>
    </row>
    <row r="42" spans="1:26" s="110" customFormat="1" ht="12">
      <c r="A42" s="105"/>
      <c r="B42" s="111" t="s">
        <v>227</v>
      </c>
      <c r="C42" s="106" t="s">
        <v>228</v>
      </c>
      <c r="D42" s="107"/>
      <c r="E42" s="108"/>
      <c r="F42" s="107"/>
      <c r="G42" s="107" t="s">
        <v>239</v>
      </c>
      <c r="H42" s="107"/>
      <c r="I42" s="107"/>
      <c r="J42" s="107" t="s">
        <v>240</v>
      </c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9"/>
      <c r="W42" s="109"/>
      <c r="X42" s="109"/>
      <c r="Y42" s="109"/>
      <c r="Z42" s="109"/>
    </row>
    <row r="43" spans="1:26" s="110" customFormat="1" ht="12">
      <c r="A43" s="105"/>
      <c r="B43" s="111" t="s">
        <v>231</v>
      </c>
      <c r="C43" s="106" t="s">
        <v>232</v>
      </c>
      <c r="D43" s="107"/>
      <c r="E43" s="108"/>
      <c r="F43" s="107"/>
      <c r="G43" s="107" t="s">
        <v>241</v>
      </c>
      <c r="H43" s="107"/>
      <c r="I43" s="107"/>
      <c r="J43" s="107" t="s">
        <v>242</v>
      </c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9"/>
      <c r="W43" s="109"/>
      <c r="X43" s="109"/>
      <c r="Y43" s="109"/>
      <c r="Z43" s="109"/>
    </row>
    <row r="44" spans="1:26" s="65" customFormat="1" ht="72">
      <c r="A44" s="68">
        <v>4</v>
      </c>
      <c r="B44" s="69" t="s">
        <v>45</v>
      </c>
      <c r="C44" s="70">
        <v>0.75</v>
      </c>
      <c r="D44" s="71">
        <v>435.66</v>
      </c>
      <c r="E44" s="72" t="s">
        <v>46</v>
      </c>
      <c r="F44" s="71" t="s">
        <v>47</v>
      </c>
      <c r="G44" s="71" t="s">
        <v>58</v>
      </c>
      <c r="H44" s="71" t="s">
        <v>59</v>
      </c>
      <c r="I44" s="71" t="s">
        <v>60</v>
      </c>
      <c r="J44" s="71">
        <v>1910</v>
      </c>
      <c r="K44" s="72" t="s">
        <v>61</v>
      </c>
      <c r="L44" s="72" t="s">
        <v>43</v>
      </c>
      <c r="M44" s="72">
        <v>104</v>
      </c>
      <c r="N44" s="72">
        <v>60</v>
      </c>
      <c r="O44" s="72">
        <v>74</v>
      </c>
      <c r="P44" s="72">
        <v>43</v>
      </c>
      <c r="Q44" s="72">
        <v>868</v>
      </c>
      <c r="R44" s="72">
        <v>501</v>
      </c>
      <c r="S44" s="72"/>
      <c r="T44" s="72"/>
      <c r="U44" s="72" t="s">
        <v>62</v>
      </c>
      <c r="V44" s="63"/>
      <c r="W44" s="63"/>
      <c r="X44" s="63"/>
      <c r="Y44" s="63"/>
      <c r="Z44" s="63"/>
    </row>
    <row r="45" spans="1:26" s="112" customFormat="1" ht="12">
      <c r="A45" s="105"/>
      <c r="B45" s="111" t="s">
        <v>227</v>
      </c>
      <c r="C45" s="106" t="s">
        <v>228</v>
      </c>
      <c r="D45" s="107"/>
      <c r="E45" s="108"/>
      <c r="F45" s="107"/>
      <c r="G45" s="107" t="s">
        <v>243</v>
      </c>
      <c r="H45" s="107"/>
      <c r="I45" s="107"/>
      <c r="J45" s="107" t="s">
        <v>244</v>
      </c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9"/>
      <c r="W45" s="109"/>
      <c r="X45" s="109"/>
      <c r="Y45" s="109"/>
      <c r="Z45" s="109"/>
    </row>
    <row r="46" spans="1:26" s="112" customFormat="1" ht="12">
      <c r="A46" s="105"/>
      <c r="B46" s="111" t="s">
        <v>231</v>
      </c>
      <c r="C46" s="106" t="s">
        <v>232</v>
      </c>
      <c r="D46" s="107"/>
      <c r="E46" s="108"/>
      <c r="F46" s="107"/>
      <c r="G46" s="107" t="s">
        <v>245</v>
      </c>
      <c r="H46" s="107"/>
      <c r="I46" s="107"/>
      <c r="J46" s="107" t="s">
        <v>246</v>
      </c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9"/>
      <c r="W46" s="109"/>
      <c r="X46" s="109"/>
      <c r="Y46" s="109"/>
      <c r="Z46" s="109"/>
    </row>
    <row r="47" spans="1:26" ht="17.25" customHeight="1">
      <c r="A47" s="153" t="s">
        <v>349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63"/>
      <c r="W47" s="63"/>
      <c r="X47" s="63"/>
      <c r="Y47" s="63"/>
      <c r="Z47" s="63"/>
    </row>
    <row r="48" spans="1:26" ht="60">
      <c r="A48" s="68">
        <v>5</v>
      </c>
      <c r="B48" s="69" t="s">
        <v>36</v>
      </c>
      <c r="C48" s="70">
        <v>0.35</v>
      </c>
      <c r="D48" s="71">
        <v>10637.31</v>
      </c>
      <c r="E48" s="72" t="s">
        <v>37</v>
      </c>
      <c r="F48" s="71" t="s">
        <v>38</v>
      </c>
      <c r="G48" s="71" t="s">
        <v>63</v>
      </c>
      <c r="H48" s="71" t="s">
        <v>64</v>
      </c>
      <c r="I48" s="71" t="s">
        <v>65</v>
      </c>
      <c r="J48" s="71">
        <v>22210</v>
      </c>
      <c r="K48" s="72" t="s">
        <v>66</v>
      </c>
      <c r="L48" s="72" t="s">
        <v>43</v>
      </c>
      <c r="M48" s="72">
        <v>104</v>
      </c>
      <c r="N48" s="72">
        <v>60</v>
      </c>
      <c r="O48" s="72">
        <v>531</v>
      </c>
      <c r="P48" s="72">
        <v>307</v>
      </c>
      <c r="Q48" s="72">
        <v>6296</v>
      </c>
      <c r="R48" s="72">
        <v>3632</v>
      </c>
      <c r="S48" s="72"/>
      <c r="T48" s="72"/>
      <c r="U48" s="72" t="s">
        <v>67</v>
      </c>
      <c r="V48" s="63"/>
      <c r="W48" s="63"/>
      <c r="X48" s="63"/>
      <c r="Y48" s="63"/>
      <c r="Z48" s="63"/>
    </row>
    <row r="49" spans="1:26" s="42" customFormat="1" ht="12.75">
      <c r="A49" s="105"/>
      <c r="B49" s="111" t="s">
        <v>227</v>
      </c>
      <c r="C49" s="106" t="s">
        <v>228</v>
      </c>
      <c r="D49" s="107"/>
      <c r="E49" s="108"/>
      <c r="F49" s="107"/>
      <c r="G49" s="107" t="s">
        <v>247</v>
      </c>
      <c r="H49" s="107"/>
      <c r="I49" s="107"/>
      <c r="J49" s="107" t="s">
        <v>248</v>
      </c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9"/>
      <c r="W49" s="109"/>
      <c r="X49" s="109"/>
      <c r="Y49" s="109"/>
      <c r="Z49" s="109"/>
    </row>
    <row r="50" spans="1:26" s="42" customFormat="1" ht="12.75">
      <c r="A50" s="105"/>
      <c r="B50" s="111" t="s">
        <v>231</v>
      </c>
      <c r="C50" s="106" t="s">
        <v>232</v>
      </c>
      <c r="D50" s="107"/>
      <c r="E50" s="108"/>
      <c r="F50" s="107"/>
      <c r="G50" s="107" t="s">
        <v>249</v>
      </c>
      <c r="H50" s="107"/>
      <c r="I50" s="107"/>
      <c r="J50" s="107" t="s">
        <v>250</v>
      </c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9"/>
      <c r="W50" s="109"/>
      <c r="X50" s="109"/>
      <c r="Y50" s="109"/>
      <c r="Z50" s="109"/>
    </row>
    <row r="51" spans="1:26" ht="72">
      <c r="A51" s="68">
        <v>6</v>
      </c>
      <c r="B51" s="69" t="s">
        <v>45</v>
      </c>
      <c r="C51" s="70">
        <v>0.6</v>
      </c>
      <c r="D51" s="71">
        <v>435.66</v>
      </c>
      <c r="E51" s="72" t="s">
        <v>46</v>
      </c>
      <c r="F51" s="71" t="s">
        <v>47</v>
      </c>
      <c r="G51" s="71" t="s">
        <v>68</v>
      </c>
      <c r="H51" s="71" t="s">
        <v>69</v>
      </c>
      <c r="I51" s="71" t="s">
        <v>70</v>
      </c>
      <c r="J51" s="71">
        <v>1528</v>
      </c>
      <c r="K51" s="72" t="s">
        <v>71</v>
      </c>
      <c r="L51" s="72" t="s">
        <v>43</v>
      </c>
      <c r="M51" s="72">
        <v>104</v>
      </c>
      <c r="N51" s="72">
        <v>60</v>
      </c>
      <c r="O51" s="72">
        <v>58</v>
      </c>
      <c r="P51" s="72">
        <v>34</v>
      </c>
      <c r="Q51" s="72">
        <v>694</v>
      </c>
      <c r="R51" s="72">
        <v>400</v>
      </c>
      <c r="S51" s="72"/>
      <c r="T51" s="72"/>
      <c r="U51" s="72" t="s">
        <v>72</v>
      </c>
      <c r="V51" s="63"/>
      <c r="W51" s="63"/>
      <c r="X51" s="63"/>
      <c r="Y51" s="63"/>
      <c r="Z51" s="63"/>
    </row>
    <row r="52" spans="1:26" s="42" customFormat="1" ht="12.75">
      <c r="A52" s="105"/>
      <c r="B52" s="111" t="s">
        <v>227</v>
      </c>
      <c r="C52" s="106" t="s">
        <v>228</v>
      </c>
      <c r="D52" s="107"/>
      <c r="E52" s="108"/>
      <c r="F52" s="107"/>
      <c r="G52" s="107" t="s">
        <v>251</v>
      </c>
      <c r="H52" s="107"/>
      <c r="I52" s="107"/>
      <c r="J52" s="107" t="s">
        <v>252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9"/>
      <c r="W52" s="109"/>
      <c r="X52" s="109"/>
      <c r="Y52" s="109"/>
      <c r="Z52" s="109"/>
    </row>
    <row r="53" spans="1:26" s="42" customFormat="1" ht="12.75">
      <c r="A53" s="105"/>
      <c r="B53" s="111" t="s">
        <v>231</v>
      </c>
      <c r="C53" s="106" t="s">
        <v>232</v>
      </c>
      <c r="D53" s="107"/>
      <c r="E53" s="108"/>
      <c r="F53" s="107"/>
      <c r="G53" s="107" t="s">
        <v>253</v>
      </c>
      <c r="H53" s="107"/>
      <c r="I53" s="107"/>
      <c r="J53" s="107" t="s">
        <v>254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9"/>
      <c r="W53" s="109"/>
      <c r="X53" s="109"/>
      <c r="Y53" s="109"/>
      <c r="Z53" s="109"/>
    </row>
    <row r="54" spans="1:26" ht="17.25" customHeight="1">
      <c r="A54" s="153" t="s">
        <v>348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63"/>
      <c r="W54" s="63"/>
      <c r="X54" s="63"/>
      <c r="Y54" s="63"/>
      <c r="Z54" s="63"/>
    </row>
    <row r="55" spans="1:26" ht="60">
      <c r="A55" s="68">
        <v>7</v>
      </c>
      <c r="B55" s="69" t="s">
        <v>36</v>
      </c>
      <c r="C55" s="70">
        <v>0.2</v>
      </c>
      <c r="D55" s="71">
        <v>10637.31</v>
      </c>
      <c r="E55" s="72" t="s">
        <v>37</v>
      </c>
      <c r="F55" s="71" t="s">
        <v>38</v>
      </c>
      <c r="G55" s="71" t="s">
        <v>73</v>
      </c>
      <c r="H55" s="71" t="s">
        <v>74</v>
      </c>
      <c r="I55" s="71" t="s">
        <v>75</v>
      </c>
      <c r="J55" s="71">
        <v>12691</v>
      </c>
      <c r="K55" s="72" t="s">
        <v>76</v>
      </c>
      <c r="L55" s="72" t="s">
        <v>43</v>
      </c>
      <c r="M55" s="72">
        <v>104</v>
      </c>
      <c r="N55" s="72">
        <v>60</v>
      </c>
      <c r="O55" s="72">
        <v>305</v>
      </c>
      <c r="P55" s="72">
        <v>176</v>
      </c>
      <c r="Q55" s="72">
        <v>3598</v>
      </c>
      <c r="R55" s="72">
        <v>2076</v>
      </c>
      <c r="S55" s="72"/>
      <c r="T55" s="72"/>
      <c r="U55" s="72" t="s">
        <v>77</v>
      </c>
      <c r="V55" s="63"/>
      <c r="W55" s="63"/>
      <c r="X55" s="63"/>
      <c r="Y55" s="63"/>
      <c r="Z55" s="63"/>
    </row>
    <row r="56" spans="1:26" s="42" customFormat="1" ht="12.75">
      <c r="A56" s="105"/>
      <c r="B56" s="111" t="s">
        <v>227</v>
      </c>
      <c r="C56" s="106" t="s">
        <v>228</v>
      </c>
      <c r="D56" s="107"/>
      <c r="E56" s="108"/>
      <c r="F56" s="107"/>
      <c r="G56" s="107" t="s">
        <v>255</v>
      </c>
      <c r="H56" s="107"/>
      <c r="I56" s="107"/>
      <c r="J56" s="107" t="s">
        <v>256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9"/>
      <c r="W56" s="109"/>
      <c r="X56" s="109"/>
      <c r="Y56" s="109"/>
      <c r="Z56" s="109"/>
    </row>
    <row r="57" spans="1:26" s="42" customFormat="1" ht="12.75">
      <c r="A57" s="105"/>
      <c r="B57" s="111" t="s">
        <v>231</v>
      </c>
      <c r="C57" s="106" t="s">
        <v>232</v>
      </c>
      <c r="D57" s="107"/>
      <c r="E57" s="108"/>
      <c r="F57" s="107"/>
      <c r="G57" s="107" t="s">
        <v>257</v>
      </c>
      <c r="H57" s="107"/>
      <c r="I57" s="107"/>
      <c r="J57" s="107" t="s">
        <v>258</v>
      </c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9"/>
      <c r="W57" s="109"/>
      <c r="X57" s="109"/>
      <c r="Y57" s="109"/>
      <c r="Z57" s="109"/>
    </row>
    <row r="58" spans="1:26" ht="72">
      <c r="A58" s="68">
        <v>8</v>
      </c>
      <c r="B58" s="69" t="s">
        <v>45</v>
      </c>
      <c r="C58" s="70">
        <v>2</v>
      </c>
      <c r="D58" s="71">
        <v>435.66</v>
      </c>
      <c r="E58" s="72" t="s">
        <v>46</v>
      </c>
      <c r="F58" s="71" t="s">
        <v>47</v>
      </c>
      <c r="G58" s="71" t="s">
        <v>78</v>
      </c>
      <c r="H58" s="71" t="s">
        <v>79</v>
      </c>
      <c r="I58" s="71" t="s">
        <v>80</v>
      </c>
      <c r="J58" s="71">
        <v>5094</v>
      </c>
      <c r="K58" s="72" t="s">
        <v>81</v>
      </c>
      <c r="L58" s="72" t="s">
        <v>43</v>
      </c>
      <c r="M58" s="72">
        <v>104</v>
      </c>
      <c r="N58" s="72">
        <v>60</v>
      </c>
      <c r="O58" s="72">
        <v>196</v>
      </c>
      <c r="P58" s="72">
        <v>113</v>
      </c>
      <c r="Q58" s="72">
        <v>2314</v>
      </c>
      <c r="R58" s="72">
        <v>1335</v>
      </c>
      <c r="S58" s="72"/>
      <c r="T58" s="72"/>
      <c r="U58" s="72" t="s">
        <v>82</v>
      </c>
      <c r="V58" s="63"/>
      <c r="W58" s="63"/>
      <c r="X58" s="63"/>
      <c r="Y58" s="63"/>
      <c r="Z58" s="63"/>
    </row>
    <row r="59" spans="1:26" s="42" customFormat="1" ht="12.75">
      <c r="A59" s="105"/>
      <c r="B59" s="111" t="s">
        <v>227</v>
      </c>
      <c r="C59" s="106" t="s">
        <v>228</v>
      </c>
      <c r="D59" s="107"/>
      <c r="E59" s="108"/>
      <c r="F59" s="107"/>
      <c r="G59" s="107" t="s">
        <v>259</v>
      </c>
      <c r="H59" s="107"/>
      <c r="I59" s="107"/>
      <c r="J59" s="107" t="s">
        <v>260</v>
      </c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9"/>
      <c r="W59" s="109"/>
      <c r="X59" s="109"/>
      <c r="Y59" s="109"/>
      <c r="Z59" s="109"/>
    </row>
    <row r="60" spans="1:26" s="42" customFormat="1" ht="12.75">
      <c r="A60" s="105"/>
      <c r="B60" s="111" t="s">
        <v>231</v>
      </c>
      <c r="C60" s="106" t="s">
        <v>232</v>
      </c>
      <c r="D60" s="107"/>
      <c r="E60" s="108"/>
      <c r="F60" s="107"/>
      <c r="G60" s="107" t="s">
        <v>261</v>
      </c>
      <c r="H60" s="107"/>
      <c r="I60" s="107"/>
      <c r="J60" s="107" t="s">
        <v>262</v>
      </c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9"/>
      <c r="W60" s="109"/>
      <c r="X60" s="109"/>
      <c r="Y60" s="109"/>
      <c r="Z60" s="109"/>
    </row>
    <row r="61" spans="1:26" ht="17.25" customHeight="1">
      <c r="A61" s="153" t="s">
        <v>347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63"/>
      <c r="W61" s="63"/>
      <c r="X61" s="63"/>
      <c r="Y61" s="63"/>
      <c r="Z61" s="63"/>
    </row>
    <row r="62" spans="1:26" ht="60">
      <c r="A62" s="68">
        <v>9</v>
      </c>
      <c r="B62" s="69" t="s">
        <v>36</v>
      </c>
      <c r="C62" s="70">
        <v>6.4</v>
      </c>
      <c r="D62" s="71">
        <v>10637.31</v>
      </c>
      <c r="E62" s="72" t="s">
        <v>37</v>
      </c>
      <c r="F62" s="71" t="s">
        <v>38</v>
      </c>
      <c r="G62" s="71" t="s">
        <v>83</v>
      </c>
      <c r="H62" s="71" t="s">
        <v>84</v>
      </c>
      <c r="I62" s="71" t="s">
        <v>85</v>
      </c>
      <c r="J62" s="71">
        <v>406124</v>
      </c>
      <c r="K62" s="72" t="s">
        <v>86</v>
      </c>
      <c r="L62" s="72" t="s">
        <v>43</v>
      </c>
      <c r="M62" s="72">
        <v>104</v>
      </c>
      <c r="N62" s="72">
        <v>60</v>
      </c>
      <c r="O62" s="72">
        <v>9731</v>
      </c>
      <c r="P62" s="72">
        <v>5614</v>
      </c>
      <c r="Q62" s="72">
        <v>115143</v>
      </c>
      <c r="R62" s="72">
        <v>66428</v>
      </c>
      <c r="S62" s="72"/>
      <c r="T62" s="72"/>
      <c r="U62" s="72" t="s">
        <v>87</v>
      </c>
      <c r="V62" s="63"/>
      <c r="W62" s="63"/>
      <c r="X62" s="63"/>
      <c r="Y62" s="63"/>
      <c r="Z62" s="63"/>
    </row>
    <row r="63" spans="1:26" s="42" customFormat="1" ht="12.75">
      <c r="A63" s="105"/>
      <c r="B63" s="111" t="s">
        <v>227</v>
      </c>
      <c r="C63" s="106" t="s">
        <v>228</v>
      </c>
      <c r="D63" s="107"/>
      <c r="E63" s="108"/>
      <c r="F63" s="107"/>
      <c r="G63" s="107" t="s">
        <v>263</v>
      </c>
      <c r="H63" s="107"/>
      <c r="I63" s="107"/>
      <c r="J63" s="107" t="s">
        <v>264</v>
      </c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9"/>
      <c r="W63" s="109"/>
      <c r="X63" s="109"/>
      <c r="Y63" s="109"/>
      <c r="Z63" s="109"/>
    </row>
    <row r="64" spans="1:26" s="42" customFormat="1" ht="12.75">
      <c r="A64" s="105"/>
      <c r="B64" s="111" t="s">
        <v>231</v>
      </c>
      <c r="C64" s="106" t="s">
        <v>232</v>
      </c>
      <c r="D64" s="107"/>
      <c r="E64" s="108"/>
      <c r="F64" s="107"/>
      <c r="G64" s="107" t="s">
        <v>265</v>
      </c>
      <c r="H64" s="107"/>
      <c r="I64" s="107"/>
      <c r="J64" s="107" t="s">
        <v>266</v>
      </c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9"/>
      <c r="W64" s="109"/>
      <c r="X64" s="109"/>
      <c r="Y64" s="109"/>
      <c r="Z64" s="109"/>
    </row>
    <row r="65" spans="1:26" ht="72">
      <c r="A65" s="68">
        <v>10</v>
      </c>
      <c r="B65" s="69" t="s">
        <v>45</v>
      </c>
      <c r="C65" s="70">
        <v>1.1</v>
      </c>
      <c r="D65" s="71">
        <v>435.66</v>
      </c>
      <c r="E65" s="72" t="s">
        <v>46</v>
      </c>
      <c r="F65" s="71" t="s">
        <v>47</v>
      </c>
      <c r="G65" s="71" t="s">
        <v>88</v>
      </c>
      <c r="H65" s="71" t="s">
        <v>89</v>
      </c>
      <c r="I65" s="71" t="s">
        <v>90</v>
      </c>
      <c r="J65" s="71">
        <v>2802</v>
      </c>
      <c r="K65" s="72" t="s">
        <v>91</v>
      </c>
      <c r="L65" s="72" t="s">
        <v>43</v>
      </c>
      <c r="M65" s="72">
        <v>104</v>
      </c>
      <c r="N65" s="72">
        <v>60</v>
      </c>
      <c r="O65" s="72">
        <v>107</v>
      </c>
      <c r="P65" s="72">
        <v>62</v>
      </c>
      <c r="Q65" s="72">
        <v>1273</v>
      </c>
      <c r="R65" s="72">
        <v>734</v>
      </c>
      <c r="S65" s="72"/>
      <c r="T65" s="72"/>
      <c r="U65" s="72" t="s">
        <v>92</v>
      </c>
      <c r="V65" s="63"/>
      <c r="W65" s="63"/>
      <c r="X65" s="63"/>
      <c r="Y65" s="63"/>
      <c r="Z65" s="63"/>
    </row>
    <row r="66" spans="1:26" s="42" customFormat="1" ht="12.75">
      <c r="A66" s="105"/>
      <c r="B66" s="111" t="s">
        <v>227</v>
      </c>
      <c r="C66" s="106" t="s">
        <v>228</v>
      </c>
      <c r="D66" s="107"/>
      <c r="E66" s="108"/>
      <c r="F66" s="107"/>
      <c r="G66" s="107" t="s">
        <v>267</v>
      </c>
      <c r="H66" s="107"/>
      <c r="I66" s="107"/>
      <c r="J66" s="107" t="s">
        <v>268</v>
      </c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9"/>
      <c r="W66" s="109"/>
      <c r="X66" s="109"/>
      <c r="Y66" s="109"/>
      <c r="Z66" s="109"/>
    </row>
    <row r="67" spans="1:26" s="42" customFormat="1" ht="12.75">
      <c r="A67" s="105"/>
      <c r="B67" s="111" t="s">
        <v>231</v>
      </c>
      <c r="C67" s="106" t="s">
        <v>232</v>
      </c>
      <c r="D67" s="107"/>
      <c r="E67" s="108"/>
      <c r="F67" s="107"/>
      <c r="G67" s="107" t="s">
        <v>269</v>
      </c>
      <c r="H67" s="107"/>
      <c r="I67" s="107"/>
      <c r="J67" s="107" t="s">
        <v>270</v>
      </c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9"/>
      <c r="W67" s="109"/>
      <c r="X67" s="109"/>
      <c r="Y67" s="109"/>
      <c r="Z67" s="109"/>
    </row>
    <row r="68" spans="1:26" ht="17.25" customHeight="1">
      <c r="A68" s="153" t="s">
        <v>346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63"/>
      <c r="W68" s="63"/>
      <c r="X68" s="63"/>
      <c r="Y68" s="63"/>
      <c r="Z68" s="63"/>
    </row>
    <row r="69" spans="1:26" ht="60">
      <c r="A69" s="68">
        <v>11</v>
      </c>
      <c r="B69" s="69" t="s">
        <v>36</v>
      </c>
      <c r="C69" s="70">
        <v>0.1</v>
      </c>
      <c r="D69" s="71">
        <v>10637.31</v>
      </c>
      <c r="E69" s="72" t="s">
        <v>37</v>
      </c>
      <c r="F69" s="71" t="s">
        <v>38</v>
      </c>
      <c r="G69" s="71" t="s">
        <v>93</v>
      </c>
      <c r="H69" s="71" t="s">
        <v>94</v>
      </c>
      <c r="I69" s="71" t="s">
        <v>95</v>
      </c>
      <c r="J69" s="71">
        <v>6346</v>
      </c>
      <c r="K69" s="72" t="s">
        <v>96</v>
      </c>
      <c r="L69" s="72" t="s">
        <v>43</v>
      </c>
      <c r="M69" s="72">
        <v>104</v>
      </c>
      <c r="N69" s="72">
        <v>60</v>
      </c>
      <c r="O69" s="72">
        <v>152</v>
      </c>
      <c r="P69" s="72">
        <v>88</v>
      </c>
      <c r="Q69" s="72">
        <v>1799</v>
      </c>
      <c r="R69" s="72">
        <v>1038</v>
      </c>
      <c r="S69" s="72"/>
      <c r="T69" s="72"/>
      <c r="U69" s="72" t="s">
        <v>97</v>
      </c>
      <c r="V69" s="63"/>
      <c r="W69" s="63"/>
      <c r="X69" s="63"/>
      <c r="Y69" s="63"/>
      <c r="Z69" s="63"/>
    </row>
    <row r="70" spans="1:26" s="42" customFormat="1" ht="12.75">
      <c r="A70" s="105"/>
      <c r="B70" s="111" t="s">
        <v>227</v>
      </c>
      <c r="C70" s="106" t="s">
        <v>228</v>
      </c>
      <c r="D70" s="107"/>
      <c r="E70" s="108"/>
      <c r="F70" s="107"/>
      <c r="G70" s="107" t="s">
        <v>271</v>
      </c>
      <c r="H70" s="107"/>
      <c r="I70" s="107"/>
      <c r="J70" s="107" t="s">
        <v>272</v>
      </c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9"/>
      <c r="W70" s="109"/>
      <c r="X70" s="109"/>
      <c r="Y70" s="109"/>
      <c r="Z70" s="109"/>
    </row>
    <row r="71" spans="1:26" s="42" customFormat="1" ht="12.75">
      <c r="A71" s="105"/>
      <c r="B71" s="111" t="s">
        <v>231</v>
      </c>
      <c r="C71" s="106" t="s">
        <v>232</v>
      </c>
      <c r="D71" s="107"/>
      <c r="E71" s="108"/>
      <c r="F71" s="107"/>
      <c r="G71" s="107" t="s">
        <v>235</v>
      </c>
      <c r="H71" s="107"/>
      <c r="I71" s="107"/>
      <c r="J71" s="107" t="s">
        <v>273</v>
      </c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9"/>
      <c r="W71" s="109"/>
      <c r="X71" s="109"/>
      <c r="Y71" s="109"/>
      <c r="Z71" s="109"/>
    </row>
    <row r="72" spans="1:26" ht="72">
      <c r="A72" s="68">
        <v>12</v>
      </c>
      <c r="B72" s="69" t="s">
        <v>45</v>
      </c>
      <c r="C72" s="70">
        <v>1.2</v>
      </c>
      <c r="D72" s="71">
        <v>435.66</v>
      </c>
      <c r="E72" s="72" t="s">
        <v>46</v>
      </c>
      <c r="F72" s="71" t="s">
        <v>47</v>
      </c>
      <c r="G72" s="71" t="s">
        <v>98</v>
      </c>
      <c r="H72" s="71" t="s">
        <v>99</v>
      </c>
      <c r="I72" s="71" t="s">
        <v>100</v>
      </c>
      <c r="J72" s="71">
        <v>3056</v>
      </c>
      <c r="K72" s="72" t="s">
        <v>101</v>
      </c>
      <c r="L72" s="72" t="s">
        <v>43</v>
      </c>
      <c r="M72" s="72">
        <v>104</v>
      </c>
      <c r="N72" s="72">
        <v>60</v>
      </c>
      <c r="O72" s="72">
        <v>118</v>
      </c>
      <c r="P72" s="72">
        <v>68</v>
      </c>
      <c r="Q72" s="72">
        <v>1388</v>
      </c>
      <c r="R72" s="72">
        <v>801</v>
      </c>
      <c r="S72" s="72"/>
      <c r="T72" s="72"/>
      <c r="U72" s="72" t="s">
        <v>102</v>
      </c>
      <c r="V72" s="63"/>
      <c r="W72" s="63"/>
      <c r="X72" s="63"/>
      <c r="Y72" s="63"/>
      <c r="Z72" s="63"/>
    </row>
    <row r="73" spans="1:26" s="42" customFormat="1" ht="12.75">
      <c r="A73" s="105"/>
      <c r="B73" s="111" t="s">
        <v>227</v>
      </c>
      <c r="C73" s="106" t="s">
        <v>228</v>
      </c>
      <c r="D73" s="107"/>
      <c r="E73" s="108"/>
      <c r="F73" s="107"/>
      <c r="G73" s="107" t="s">
        <v>274</v>
      </c>
      <c r="H73" s="107"/>
      <c r="I73" s="107"/>
      <c r="J73" s="107" t="s">
        <v>275</v>
      </c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9"/>
      <c r="W73" s="109"/>
      <c r="X73" s="109"/>
      <c r="Y73" s="109"/>
      <c r="Z73" s="109"/>
    </row>
    <row r="74" spans="1:26" s="42" customFormat="1" ht="12.75">
      <c r="A74" s="105"/>
      <c r="B74" s="111" t="s">
        <v>231</v>
      </c>
      <c r="C74" s="106" t="s">
        <v>232</v>
      </c>
      <c r="D74" s="107"/>
      <c r="E74" s="108"/>
      <c r="F74" s="107"/>
      <c r="G74" s="107" t="s">
        <v>276</v>
      </c>
      <c r="H74" s="107"/>
      <c r="I74" s="107"/>
      <c r="J74" s="107" t="s">
        <v>277</v>
      </c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9"/>
      <c r="W74" s="109"/>
      <c r="X74" s="109"/>
      <c r="Y74" s="109"/>
      <c r="Z74" s="109"/>
    </row>
    <row r="75" spans="1:26" ht="17.25" customHeight="1">
      <c r="A75" s="153" t="s">
        <v>345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63"/>
      <c r="W75" s="63"/>
      <c r="X75" s="63"/>
      <c r="Y75" s="63"/>
      <c r="Z75" s="63"/>
    </row>
    <row r="76" spans="1:26" ht="60">
      <c r="A76" s="68">
        <v>13</v>
      </c>
      <c r="B76" s="69" t="s">
        <v>36</v>
      </c>
      <c r="C76" s="70">
        <v>0.2</v>
      </c>
      <c r="D76" s="71">
        <v>10637.31</v>
      </c>
      <c r="E76" s="72" t="s">
        <v>37</v>
      </c>
      <c r="F76" s="71" t="s">
        <v>38</v>
      </c>
      <c r="G76" s="71" t="s">
        <v>73</v>
      </c>
      <c r="H76" s="71" t="s">
        <v>74</v>
      </c>
      <c r="I76" s="71" t="s">
        <v>75</v>
      </c>
      <c r="J76" s="71">
        <v>12691</v>
      </c>
      <c r="K76" s="72" t="s">
        <v>76</v>
      </c>
      <c r="L76" s="72" t="s">
        <v>43</v>
      </c>
      <c r="M76" s="72">
        <v>104</v>
      </c>
      <c r="N76" s="72">
        <v>60</v>
      </c>
      <c r="O76" s="72">
        <v>305</v>
      </c>
      <c r="P76" s="72">
        <v>176</v>
      </c>
      <c r="Q76" s="72">
        <v>3598</v>
      </c>
      <c r="R76" s="72">
        <v>2076</v>
      </c>
      <c r="S76" s="72"/>
      <c r="T76" s="72"/>
      <c r="U76" s="72" t="s">
        <v>77</v>
      </c>
      <c r="V76" s="63"/>
      <c r="W76" s="63"/>
      <c r="X76" s="63"/>
      <c r="Y76" s="63"/>
      <c r="Z76" s="63"/>
    </row>
    <row r="77" spans="1:26" s="42" customFormat="1" ht="12.75">
      <c r="A77" s="105"/>
      <c r="B77" s="111" t="s">
        <v>227</v>
      </c>
      <c r="C77" s="106" t="s">
        <v>228</v>
      </c>
      <c r="D77" s="107"/>
      <c r="E77" s="108"/>
      <c r="F77" s="107"/>
      <c r="G77" s="107" t="s">
        <v>255</v>
      </c>
      <c r="H77" s="107"/>
      <c r="I77" s="107"/>
      <c r="J77" s="107" t="s">
        <v>256</v>
      </c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9"/>
      <c r="W77" s="109"/>
      <c r="X77" s="109"/>
      <c r="Y77" s="109"/>
      <c r="Z77" s="109"/>
    </row>
    <row r="78" spans="1:26" s="42" customFormat="1" ht="12.75">
      <c r="A78" s="105"/>
      <c r="B78" s="111" t="s">
        <v>231</v>
      </c>
      <c r="C78" s="106" t="s">
        <v>232</v>
      </c>
      <c r="D78" s="107"/>
      <c r="E78" s="108"/>
      <c r="F78" s="107"/>
      <c r="G78" s="107" t="s">
        <v>257</v>
      </c>
      <c r="H78" s="107"/>
      <c r="I78" s="107"/>
      <c r="J78" s="107" t="s">
        <v>258</v>
      </c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9"/>
      <c r="W78" s="109"/>
      <c r="X78" s="109"/>
      <c r="Y78" s="109"/>
      <c r="Z78" s="109"/>
    </row>
    <row r="79" spans="1:26" ht="17.25" customHeight="1">
      <c r="A79" s="153" t="s">
        <v>344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63"/>
      <c r="W79" s="63"/>
      <c r="X79" s="63"/>
      <c r="Y79" s="63"/>
      <c r="Z79" s="63"/>
    </row>
    <row r="80" spans="1:26" ht="60">
      <c r="A80" s="68">
        <v>14</v>
      </c>
      <c r="B80" s="69" t="s">
        <v>36</v>
      </c>
      <c r="C80" s="70">
        <v>0.1</v>
      </c>
      <c r="D80" s="71">
        <v>10637.31</v>
      </c>
      <c r="E80" s="72" t="s">
        <v>37</v>
      </c>
      <c r="F80" s="71" t="s">
        <v>38</v>
      </c>
      <c r="G80" s="71" t="s">
        <v>93</v>
      </c>
      <c r="H80" s="71" t="s">
        <v>94</v>
      </c>
      <c r="I80" s="71" t="s">
        <v>95</v>
      </c>
      <c r="J80" s="71">
        <v>6346</v>
      </c>
      <c r="K80" s="72" t="s">
        <v>96</v>
      </c>
      <c r="L80" s="72" t="s">
        <v>43</v>
      </c>
      <c r="M80" s="72">
        <v>104</v>
      </c>
      <c r="N80" s="72">
        <v>60</v>
      </c>
      <c r="O80" s="72">
        <v>152</v>
      </c>
      <c r="P80" s="72">
        <v>88</v>
      </c>
      <c r="Q80" s="72">
        <v>1799</v>
      </c>
      <c r="R80" s="72">
        <v>1038</v>
      </c>
      <c r="S80" s="72"/>
      <c r="T80" s="72"/>
      <c r="U80" s="72" t="s">
        <v>97</v>
      </c>
      <c r="V80" s="63"/>
      <c r="W80" s="63"/>
      <c r="X80" s="63"/>
      <c r="Y80" s="63"/>
      <c r="Z80" s="63"/>
    </row>
    <row r="81" spans="1:26" s="42" customFormat="1" ht="12.75">
      <c r="A81" s="105"/>
      <c r="B81" s="111" t="s">
        <v>227</v>
      </c>
      <c r="C81" s="106" t="s">
        <v>228</v>
      </c>
      <c r="D81" s="107"/>
      <c r="E81" s="108"/>
      <c r="F81" s="107"/>
      <c r="G81" s="107" t="s">
        <v>271</v>
      </c>
      <c r="H81" s="107"/>
      <c r="I81" s="107"/>
      <c r="J81" s="107" t="s">
        <v>272</v>
      </c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9"/>
      <c r="W81" s="109"/>
      <c r="X81" s="109"/>
      <c r="Y81" s="109"/>
      <c r="Z81" s="109"/>
    </row>
    <row r="82" spans="1:26" s="42" customFormat="1" ht="12.75">
      <c r="A82" s="105"/>
      <c r="B82" s="111" t="s">
        <v>231</v>
      </c>
      <c r="C82" s="106" t="s">
        <v>232</v>
      </c>
      <c r="D82" s="107"/>
      <c r="E82" s="108"/>
      <c r="F82" s="107"/>
      <c r="G82" s="107" t="s">
        <v>235</v>
      </c>
      <c r="H82" s="107"/>
      <c r="I82" s="107"/>
      <c r="J82" s="107" t="s">
        <v>273</v>
      </c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9"/>
      <c r="W82" s="109"/>
      <c r="X82" s="109"/>
      <c r="Y82" s="109"/>
      <c r="Z82" s="109"/>
    </row>
    <row r="83" spans="1:26" ht="72">
      <c r="A83" s="68">
        <v>15</v>
      </c>
      <c r="B83" s="69" t="s">
        <v>45</v>
      </c>
      <c r="C83" s="70">
        <v>2.16</v>
      </c>
      <c r="D83" s="71">
        <v>435.66</v>
      </c>
      <c r="E83" s="72" t="s">
        <v>46</v>
      </c>
      <c r="F83" s="71" t="s">
        <v>47</v>
      </c>
      <c r="G83" s="71" t="s">
        <v>103</v>
      </c>
      <c r="H83" s="71" t="s">
        <v>104</v>
      </c>
      <c r="I83" s="71" t="s">
        <v>105</v>
      </c>
      <c r="J83" s="71">
        <v>5501</v>
      </c>
      <c r="K83" s="72" t="s">
        <v>106</v>
      </c>
      <c r="L83" s="72" t="s">
        <v>43</v>
      </c>
      <c r="M83" s="72">
        <v>104</v>
      </c>
      <c r="N83" s="72">
        <v>60</v>
      </c>
      <c r="O83" s="72">
        <v>212</v>
      </c>
      <c r="P83" s="72">
        <v>122</v>
      </c>
      <c r="Q83" s="72">
        <v>2500</v>
      </c>
      <c r="R83" s="72">
        <v>1442</v>
      </c>
      <c r="S83" s="72"/>
      <c r="T83" s="72"/>
      <c r="U83" s="72" t="s">
        <v>107</v>
      </c>
      <c r="V83" s="63"/>
      <c r="W83" s="63"/>
      <c r="X83" s="63"/>
      <c r="Y83" s="63"/>
      <c r="Z83" s="63"/>
    </row>
    <row r="84" spans="1:26" s="42" customFormat="1" ht="12.75">
      <c r="A84" s="105"/>
      <c r="B84" s="111" t="s">
        <v>227</v>
      </c>
      <c r="C84" s="106" t="s">
        <v>228</v>
      </c>
      <c r="D84" s="107"/>
      <c r="E84" s="108"/>
      <c r="F84" s="107"/>
      <c r="G84" s="107" t="s">
        <v>278</v>
      </c>
      <c r="H84" s="107"/>
      <c r="I84" s="107"/>
      <c r="J84" s="107" t="s">
        <v>279</v>
      </c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9"/>
      <c r="W84" s="109"/>
      <c r="X84" s="109"/>
      <c r="Y84" s="109"/>
      <c r="Z84" s="109"/>
    </row>
    <row r="85" spans="1:26" s="42" customFormat="1" ht="12.75">
      <c r="A85" s="105"/>
      <c r="B85" s="111" t="s">
        <v>231</v>
      </c>
      <c r="C85" s="106" t="s">
        <v>232</v>
      </c>
      <c r="D85" s="107"/>
      <c r="E85" s="108"/>
      <c r="F85" s="107"/>
      <c r="G85" s="107" t="s">
        <v>280</v>
      </c>
      <c r="H85" s="107"/>
      <c r="I85" s="107"/>
      <c r="J85" s="107" t="s">
        <v>281</v>
      </c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9"/>
      <c r="W85" s="109"/>
      <c r="X85" s="109"/>
      <c r="Y85" s="109"/>
      <c r="Z85" s="109"/>
    </row>
    <row r="86" spans="1:26" ht="17.25" customHeight="1">
      <c r="A86" s="153" t="s">
        <v>343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63"/>
      <c r="W86" s="63"/>
      <c r="X86" s="63"/>
      <c r="Y86" s="63"/>
      <c r="Z86" s="63"/>
    </row>
    <row r="87" spans="1:26" ht="60">
      <c r="A87" s="68">
        <v>16</v>
      </c>
      <c r="B87" s="69" t="s">
        <v>36</v>
      </c>
      <c r="C87" s="70">
        <v>0.25</v>
      </c>
      <c r="D87" s="71">
        <v>10637.31</v>
      </c>
      <c r="E87" s="72" t="s">
        <v>37</v>
      </c>
      <c r="F87" s="71" t="s">
        <v>38</v>
      </c>
      <c r="G87" s="71" t="s">
        <v>108</v>
      </c>
      <c r="H87" s="71" t="s">
        <v>109</v>
      </c>
      <c r="I87" s="71" t="s">
        <v>110</v>
      </c>
      <c r="J87" s="71">
        <v>15864</v>
      </c>
      <c r="K87" s="72" t="s">
        <v>111</v>
      </c>
      <c r="L87" s="72" t="s">
        <v>43</v>
      </c>
      <c r="M87" s="72">
        <v>104</v>
      </c>
      <c r="N87" s="72">
        <v>60</v>
      </c>
      <c r="O87" s="72">
        <v>380</v>
      </c>
      <c r="P87" s="72">
        <v>219</v>
      </c>
      <c r="Q87" s="72">
        <v>4498</v>
      </c>
      <c r="R87" s="72">
        <v>2595</v>
      </c>
      <c r="S87" s="72"/>
      <c r="T87" s="72"/>
      <c r="U87" s="72" t="s">
        <v>112</v>
      </c>
      <c r="V87" s="63"/>
      <c r="W87" s="63"/>
      <c r="X87" s="63"/>
      <c r="Y87" s="63"/>
      <c r="Z87" s="63"/>
    </row>
    <row r="88" spans="1:26" s="42" customFormat="1" ht="12.75">
      <c r="A88" s="105"/>
      <c r="B88" s="111" t="s">
        <v>227</v>
      </c>
      <c r="C88" s="106" t="s">
        <v>228</v>
      </c>
      <c r="D88" s="107"/>
      <c r="E88" s="108"/>
      <c r="F88" s="107"/>
      <c r="G88" s="107" t="s">
        <v>282</v>
      </c>
      <c r="H88" s="107"/>
      <c r="I88" s="107"/>
      <c r="J88" s="107" t="s">
        <v>283</v>
      </c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9"/>
      <c r="W88" s="109"/>
      <c r="X88" s="109"/>
      <c r="Y88" s="109"/>
      <c r="Z88" s="109"/>
    </row>
    <row r="89" spans="1:26" s="42" customFormat="1" ht="12.75">
      <c r="A89" s="105"/>
      <c r="B89" s="111" t="s">
        <v>231</v>
      </c>
      <c r="C89" s="106" t="s">
        <v>232</v>
      </c>
      <c r="D89" s="107"/>
      <c r="E89" s="108"/>
      <c r="F89" s="107"/>
      <c r="G89" s="107" t="s">
        <v>284</v>
      </c>
      <c r="H89" s="107"/>
      <c r="I89" s="107"/>
      <c r="J89" s="107" t="s">
        <v>285</v>
      </c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9"/>
      <c r="W89" s="109"/>
      <c r="X89" s="109"/>
      <c r="Y89" s="109"/>
      <c r="Z89" s="109"/>
    </row>
    <row r="90" spans="1:26" ht="17.25" customHeight="1">
      <c r="A90" s="153" t="s">
        <v>342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63"/>
      <c r="W90" s="63"/>
      <c r="X90" s="63"/>
      <c r="Y90" s="63"/>
      <c r="Z90" s="63"/>
    </row>
    <row r="91" spans="1:26" ht="60">
      <c r="A91" s="68">
        <v>17</v>
      </c>
      <c r="B91" s="69" t="s">
        <v>36</v>
      </c>
      <c r="C91" s="70">
        <v>0.05</v>
      </c>
      <c r="D91" s="71">
        <v>10637.31</v>
      </c>
      <c r="E91" s="72" t="s">
        <v>37</v>
      </c>
      <c r="F91" s="71" t="s">
        <v>38</v>
      </c>
      <c r="G91" s="71" t="s">
        <v>113</v>
      </c>
      <c r="H91" s="71" t="s">
        <v>114</v>
      </c>
      <c r="I91" s="71" t="s">
        <v>115</v>
      </c>
      <c r="J91" s="71">
        <v>3173</v>
      </c>
      <c r="K91" s="72" t="s">
        <v>116</v>
      </c>
      <c r="L91" s="72" t="s">
        <v>43</v>
      </c>
      <c r="M91" s="72">
        <v>104</v>
      </c>
      <c r="N91" s="72">
        <v>60</v>
      </c>
      <c r="O91" s="72">
        <v>76</v>
      </c>
      <c r="P91" s="72">
        <v>44</v>
      </c>
      <c r="Q91" s="72">
        <v>900</v>
      </c>
      <c r="R91" s="72">
        <v>519</v>
      </c>
      <c r="S91" s="72"/>
      <c r="T91" s="72"/>
      <c r="U91" s="72" t="s">
        <v>117</v>
      </c>
      <c r="V91" s="63"/>
      <c r="W91" s="63"/>
      <c r="X91" s="63"/>
      <c r="Y91" s="63"/>
      <c r="Z91" s="63"/>
    </row>
    <row r="92" spans="1:26" s="42" customFormat="1" ht="12.75">
      <c r="A92" s="105"/>
      <c r="B92" s="111" t="s">
        <v>227</v>
      </c>
      <c r="C92" s="106" t="s">
        <v>228</v>
      </c>
      <c r="D92" s="107"/>
      <c r="E92" s="108"/>
      <c r="F92" s="107"/>
      <c r="G92" s="107" t="s">
        <v>286</v>
      </c>
      <c r="H92" s="107"/>
      <c r="I92" s="107"/>
      <c r="J92" s="107" t="s">
        <v>287</v>
      </c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9"/>
      <c r="W92" s="109"/>
      <c r="X92" s="109"/>
      <c r="Y92" s="109"/>
      <c r="Z92" s="109"/>
    </row>
    <row r="93" spans="1:26" s="42" customFormat="1" ht="12.75">
      <c r="A93" s="105"/>
      <c r="B93" s="111" t="s">
        <v>231</v>
      </c>
      <c r="C93" s="106" t="s">
        <v>232</v>
      </c>
      <c r="D93" s="107"/>
      <c r="E93" s="108"/>
      <c r="F93" s="107"/>
      <c r="G93" s="107" t="s">
        <v>288</v>
      </c>
      <c r="H93" s="107"/>
      <c r="I93" s="107"/>
      <c r="J93" s="107" t="s">
        <v>289</v>
      </c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9"/>
      <c r="W93" s="109"/>
      <c r="X93" s="109"/>
      <c r="Y93" s="109"/>
      <c r="Z93" s="109"/>
    </row>
    <row r="94" spans="1:26" ht="72">
      <c r="A94" s="68">
        <v>18</v>
      </c>
      <c r="B94" s="69" t="s">
        <v>45</v>
      </c>
      <c r="C94" s="70">
        <v>0.9</v>
      </c>
      <c r="D94" s="71">
        <v>435.66</v>
      </c>
      <c r="E94" s="72" t="s">
        <v>46</v>
      </c>
      <c r="F94" s="71" t="s">
        <v>47</v>
      </c>
      <c r="G94" s="71" t="s">
        <v>48</v>
      </c>
      <c r="H94" s="71" t="s">
        <v>49</v>
      </c>
      <c r="I94" s="71" t="s">
        <v>50</v>
      </c>
      <c r="J94" s="71">
        <v>2292</v>
      </c>
      <c r="K94" s="72" t="s">
        <v>51</v>
      </c>
      <c r="L94" s="72" t="s">
        <v>43</v>
      </c>
      <c r="M94" s="72">
        <v>104</v>
      </c>
      <c r="N94" s="72">
        <v>60</v>
      </c>
      <c r="O94" s="72">
        <v>88</v>
      </c>
      <c r="P94" s="72">
        <v>51</v>
      </c>
      <c r="Q94" s="72">
        <v>1041</v>
      </c>
      <c r="R94" s="72">
        <v>601</v>
      </c>
      <c r="S94" s="72"/>
      <c r="T94" s="72"/>
      <c r="U94" s="72" t="s">
        <v>52</v>
      </c>
      <c r="V94" s="63"/>
      <c r="W94" s="63"/>
      <c r="X94" s="63"/>
      <c r="Y94" s="63"/>
      <c r="Z94" s="63"/>
    </row>
    <row r="95" spans="1:26" s="42" customFormat="1" ht="12.75">
      <c r="A95" s="105"/>
      <c r="B95" s="111" t="s">
        <v>227</v>
      </c>
      <c r="C95" s="106" t="s">
        <v>228</v>
      </c>
      <c r="D95" s="107"/>
      <c r="E95" s="108"/>
      <c r="F95" s="107"/>
      <c r="G95" s="107" t="s">
        <v>235</v>
      </c>
      <c r="H95" s="107"/>
      <c r="I95" s="107"/>
      <c r="J95" s="107" t="s">
        <v>236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9"/>
      <c r="W95" s="109"/>
      <c r="X95" s="109"/>
      <c r="Y95" s="109"/>
      <c r="Z95" s="109"/>
    </row>
    <row r="96" spans="1:26" s="42" customFormat="1" ht="12.75">
      <c r="A96" s="105"/>
      <c r="B96" s="111" t="s">
        <v>231</v>
      </c>
      <c r="C96" s="106" t="s">
        <v>232</v>
      </c>
      <c r="D96" s="107"/>
      <c r="E96" s="108"/>
      <c r="F96" s="107"/>
      <c r="G96" s="107" t="s">
        <v>237</v>
      </c>
      <c r="H96" s="107"/>
      <c r="I96" s="107"/>
      <c r="J96" s="107" t="s">
        <v>238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9"/>
      <c r="W96" s="109"/>
      <c r="X96" s="109"/>
      <c r="Y96" s="109"/>
      <c r="Z96" s="109"/>
    </row>
    <row r="97" spans="1:26" ht="17.25" customHeight="1">
      <c r="A97" s="153" t="s">
        <v>341</v>
      </c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63"/>
      <c r="W97" s="63"/>
      <c r="X97" s="63"/>
      <c r="Y97" s="63"/>
      <c r="Z97" s="63"/>
    </row>
    <row r="98" spans="1:26" ht="60">
      <c r="A98" s="68">
        <v>19</v>
      </c>
      <c r="B98" s="69" t="s">
        <v>36</v>
      </c>
      <c r="C98" s="70">
        <v>0.38</v>
      </c>
      <c r="D98" s="71">
        <v>10637.31</v>
      </c>
      <c r="E98" s="72" t="s">
        <v>37</v>
      </c>
      <c r="F98" s="71" t="s">
        <v>38</v>
      </c>
      <c r="G98" s="71" t="s">
        <v>118</v>
      </c>
      <c r="H98" s="71" t="s">
        <v>119</v>
      </c>
      <c r="I98" s="71" t="s">
        <v>120</v>
      </c>
      <c r="J98" s="71">
        <v>24114</v>
      </c>
      <c r="K98" s="72" t="s">
        <v>121</v>
      </c>
      <c r="L98" s="72" t="s">
        <v>43</v>
      </c>
      <c r="M98" s="72">
        <v>104</v>
      </c>
      <c r="N98" s="72">
        <v>60</v>
      </c>
      <c r="O98" s="72">
        <v>577</v>
      </c>
      <c r="P98" s="72">
        <v>333</v>
      </c>
      <c r="Q98" s="72">
        <v>6836</v>
      </c>
      <c r="R98" s="72">
        <v>3944</v>
      </c>
      <c r="S98" s="72"/>
      <c r="T98" s="72"/>
      <c r="U98" s="72" t="s">
        <v>122</v>
      </c>
      <c r="V98" s="63"/>
      <c r="W98" s="63"/>
      <c r="X98" s="63"/>
      <c r="Y98" s="63"/>
      <c r="Z98" s="63"/>
    </row>
    <row r="99" spans="1:26" s="42" customFormat="1" ht="12.75">
      <c r="A99" s="105"/>
      <c r="B99" s="111" t="s">
        <v>227</v>
      </c>
      <c r="C99" s="106" t="s">
        <v>228</v>
      </c>
      <c r="D99" s="107"/>
      <c r="E99" s="108"/>
      <c r="F99" s="107"/>
      <c r="G99" s="107" t="s">
        <v>290</v>
      </c>
      <c r="H99" s="107"/>
      <c r="I99" s="107"/>
      <c r="J99" s="107" t="s">
        <v>291</v>
      </c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9"/>
      <c r="W99" s="109"/>
      <c r="X99" s="109"/>
      <c r="Y99" s="109"/>
      <c r="Z99" s="109"/>
    </row>
    <row r="100" spans="1:26" s="42" customFormat="1" ht="12.75">
      <c r="A100" s="105"/>
      <c r="B100" s="111" t="s">
        <v>231</v>
      </c>
      <c r="C100" s="106" t="s">
        <v>232</v>
      </c>
      <c r="D100" s="107"/>
      <c r="E100" s="108"/>
      <c r="F100" s="107"/>
      <c r="G100" s="107" t="s">
        <v>292</v>
      </c>
      <c r="H100" s="107"/>
      <c r="I100" s="107"/>
      <c r="J100" s="107" t="s">
        <v>293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9"/>
      <c r="W100" s="109"/>
      <c r="X100" s="109"/>
      <c r="Y100" s="109"/>
      <c r="Z100" s="109"/>
    </row>
    <row r="101" spans="1:26" ht="72">
      <c r="A101" s="68">
        <v>20</v>
      </c>
      <c r="B101" s="69" t="s">
        <v>45</v>
      </c>
      <c r="C101" s="70">
        <v>1.8</v>
      </c>
      <c r="D101" s="71">
        <v>435.66</v>
      </c>
      <c r="E101" s="72" t="s">
        <v>46</v>
      </c>
      <c r="F101" s="71" t="s">
        <v>47</v>
      </c>
      <c r="G101" s="71" t="s">
        <v>123</v>
      </c>
      <c r="H101" s="71" t="s">
        <v>124</v>
      </c>
      <c r="I101" s="71" t="s">
        <v>125</v>
      </c>
      <c r="J101" s="71">
        <v>4585</v>
      </c>
      <c r="K101" s="72" t="s">
        <v>126</v>
      </c>
      <c r="L101" s="72" t="s">
        <v>43</v>
      </c>
      <c r="M101" s="72">
        <v>104</v>
      </c>
      <c r="N101" s="72">
        <v>60</v>
      </c>
      <c r="O101" s="72">
        <v>176</v>
      </c>
      <c r="P101" s="72">
        <v>101</v>
      </c>
      <c r="Q101" s="72">
        <v>2083</v>
      </c>
      <c r="R101" s="72">
        <v>1202</v>
      </c>
      <c r="S101" s="72"/>
      <c r="T101" s="72"/>
      <c r="U101" s="72" t="s">
        <v>127</v>
      </c>
      <c r="V101" s="63"/>
      <c r="W101" s="63"/>
      <c r="X101" s="63"/>
      <c r="Y101" s="63"/>
      <c r="Z101" s="63"/>
    </row>
    <row r="102" spans="1:26" s="42" customFormat="1" ht="12.75">
      <c r="A102" s="105"/>
      <c r="B102" s="111" t="s">
        <v>227</v>
      </c>
      <c r="C102" s="106" t="s">
        <v>228</v>
      </c>
      <c r="D102" s="107"/>
      <c r="E102" s="108"/>
      <c r="F102" s="107"/>
      <c r="G102" s="107" t="s">
        <v>257</v>
      </c>
      <c r="H102" s="107"/>
      <c r="I102" s="107"/>
      <c r="J102" s="107" t="s">
        <v>294</v>
      </c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9"/>
      <c r="W102" s="109"/>
      <c r="X102" s="109"/>
      <c r="Y102" s="109"/>
      <c r="Z102" s="109"/>
    </row>
    <row r="103" spans="1:26" s="42" customFormat="1" ht="12.75">
      <c r="A103" s="105"/>
      <c r="B103" s="111" t="s">
        <v>231</v>
      </c>
      <c r="C103" s="106" t="s">
        <v>232</v>
      </c>
      <c r="D103" s="107"/>
      <c r="E103" s="108"/>
      <c r="F103" s="107"/>
      <c r="G103" s="107" t="s">
        <v>295</v>
      </c>
      <c r="H103" s="107"/>
      <c r="I103" s="107"/>
      <c r="J103" s="107" t="s">
        <v>296</v>
      </c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9"/>
      <c r="W103" s="109"/>
      <c r="X103" s="109"/>
      <c r="Y103" s="109"/>
      <c r="Z103" s="109"/>
    </row>
    <row r="104" spans="1:26" ht="17.25" customHeight="1">
      <c r="A104" s="153" t="s">
        <v>376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63"/>
      <c r="W104" s="63"/>
      <c r="X104" s="63"/>
      <c r="Y104" s="63"/>
      <c r="Z104" s="63"/>
    </row>
    <row r="105" spans="1:26" ht="60">
      <c r="A105" s="68">
        <v>21</v>
      </c>
      <c r="B105" s="69" t="s">
        <v>36</v>
      </c>
      <c r="C105" s="70">
        <v>0.72</v>
      </c>
      <c r="D105" s="71">
        <v>10637.31</v>
      </c>
      <c r="E105" s="72" t="s">
        <v>37</v>
      </c>
      <c r="F105" s="71" t="s">
        <v>38</v>
      </c>
      <c r="G105" s="71" t="s">
        <v>128</v>
      </c>
      <c r="H105" s="71" t="s">
        <v>129</v>
      </c>
      <c r="I105" s="71" t="s">
        <v>130</v>
      </c>
      <c r="J105" s="71">
        <v>45689</v>
      </c>
      <c r="K105" s="72" t="s">
        <v>131</v>
      </c>
      <c r="L105" s="72" t="s">
        <v>43</v>
      </c>
      <c r="M105" s="72">
        <v>104</v>
      </c>
      <c r="N105" s="72">
        <v>60</v>
      </c>
      <c r="O105" s="72">
        <v>1094</v>
      </c>
      <c r="P105" s="72">
        <v>631</v>
      </c>
      <c r="Q105" s="72">
        <v>12953</v>
      </c>
      <c r="R105" s="72">
        <v>7473</v>
      </c>
      <c r="S105" s="72"/>
      <c r="T105" s="72"/>
      <c r="U105" s="72" t="s">
        <v>132</v>
      </c>
      <c r="V105" s="63"/>
      <c r="W105" s="63"/>
      <c r="X105" s="63"/>
      <c r="Y105" s="63"/>
      <c r="Z105" s="63"/>
    </row>
    <row r="106" spans="1:26" s="42" customFormat="1" ht="12.75">
      <c r="A106" s="105"/>
      <c r="B106" s="111" t="s">
        <v>227</v>
      </c>
      <c r="C106" s="106" t="s">
        <v>228</v>
      </c>
      <c r="D106" s="107"/>
      <c r="E106" s="108"/>
      <c r="F106" s="107"/>
      <c r="G106" s="107" t="s">
        <v>297</v>
      </c>
      <c r="H106" s="107"/>
      <c r="I106" s="107"/>
      <c r="J106" s="107" t="s">
        <v>298</v>
      </c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9"/>
      <c r="W106" s="109"/>
      <c r="X106" s="109"/>
      <c r="Y106" s="109"/>
      <c r="Z106" s="109"/>
    </row>
    <row r="107" spans="1:26" s="42" customFormat="1" ht="12.75">
      <c r="A107" s="105"/>
      <c r="B107" s="111" t="s">
        <v>231</v>
      </c>
      <c r="C107" s="106" t="s">
        <v>232</v>
      </c>
      <c r="D107" s="107"/>
      <c r="E107" s="108"/>
      <c r="F107" s="107"/>
      <c r="G107" s="107" t="s">
        <v>299</v>
      </c>
      <c r="H107" s="107"/>
      <c r="I107" s="107"/>
      <c r="J107" s="107" t="s">
        <v>300</v>
      </c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9"/>
      <c r="W107" s="109"/>
      <c r="X107" s="109"/>
      <c r="Y107" s="109"/>
      <c r="Z107" s="109"/>
    </row>
    <row r="108" spans="1:26" ht="72">
      <c r="A108" s="68">
        <v>22</v>
      </c>
      <c r="B108" s="69" t="s">
        <v>45</v>
      </c>
      <c r="C108" s="70">
        <v>0.6</v>
      </c>
      <c r="D108" s="71">
        <v>435.66</v>
      </c>
      <c r="E108" s="72" t="s">
        <v>46</v>
      </c>
      <c r="F108" s="71" t="s">
        <v>47</v>
      </c>
      <c r="G108" s="71" t="s">
        <v>68</v>
      </c>
      <c r="H108" s="71" t="s">
        <v>69</v>
      </c>
      <c r="I108" s="71" t="s">
        <v>70</v>
      </c>
      <c r="J108" s="71">
        <v>1528</v>
      </c>
      <c r="K108" s="72" t="s">
        <v>71</v>
      </c>
      <c r="L108" s="72" t="s">
        <v>43</v>
      </c>
      <c r="M108" s="72">
        <v>104</v>
      </c>
      <c r="N108" s="72">
        <v>60</v>
      </c>
      <c r="O108" s="72">
        <v>58</v>
      </c>
      <c r="P108" s="72">
        <v>34</v>
      </c>
      <c r="Q108" s="72">
        <v>694</v>
      </c>
      <c r="R108" s="72">
        <v>400</v>
      </c>
      <c r="S108" s="72"/>
      <c r="T108" s="72"/>
      <c r="U108" s="72" t="s">
        <v>72</v>
      </c>
      <c r="V108" s="63"/>
      <c r="W108" s="63"/>
      <c r="X108" s="63"/>
      <c r="Y108" s="63"/>
      <c r="Z108" s="63"/>
    </row>
    <row r="109" spans="1:26" s="42" customFormat="1" ht="12.75">
      <c r="A109" s="105"/>
      <c r="B109" s="111" t="s">
        <v>227</v>
      </c>
      <c r="C109" s="106" t="s">
        <v>228</v>
      </c>
      <c r="D109" s="107"/>
      <c r="E109" s="108"/>
      <c r="F109" s="107"/>
      <c r="G109" s="107" t="s">
        <v>251</v>
      </c>
      <c r="H109" s="107"/>
      <c r="I109" s="107"/>
      <c r="J109" s="107" t="s">
        <v>252</v>
      </c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9"/>
      <c r="W109" s="109"/>
      <c r="X109" s="109"/>
      <c r="Y109" s="109"/>
      <c r="Z109" s="109"/>
    </row>
    <row r="110" spans="1:26" s="42" customFormat="1" ht="12.75">
      <c r="A110" s="105"/>
      <c r="B110" s="111" t="s">
        <v>231</v>
      </c>
      <c r="C110" s="106" t="s">
        <v>232</v>
      </c>
      <c r="D110" s="107"/>
      <c r="E110" s="108"/>
      <c r="F110" s="107"/>
      <c r="G110" s="107" t="s">
        <v>253</v>
      </c>
      <c r="H110" s="107"/>
      <c r="I110" s="107"/>
      <c r="J110" s="107" t="s">
        <v>254</v>
      </c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9"/>
      <c r="W110" s="109"/>
      <c r="X110" s="109"/>
      <c r="Y110" s="109"/>
      <c r="Z110" s="109"/>
    </row>
    <row r="111" spans="1:26" ht="17.25" customHeight="1">
      <c r="A111" s="153" t="s">
        <v>340</v>
      </c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63"/>
      <c r="W111" s="63"/>
      <c r="X111" s="63"/>
      <c r="Y111" s="63"/>
      <c r="Z111" s="63"/>
    </row>
    <row r="112" spans="1:26" ht="60">
      <c r="A112" s="68">
        <v>23</v>
      </c>
      <c r="B112" s="69" t="s">
        <v>36</v>
      </c>
      <c r="C112" s="70">
        <v>0.6</v>
      </c>
      <c r="D112" s="71">
        <v>10637.31</v>
      </c>
      <c r="E112" s="72" t="s">
        <v>37</v>
      </c>
      <c r="F112" s="71" t="s">
        <v>38</v>
      </c>
      <c r="G112" s="71" t="s">
        <v>133</v>
      </c>
      <c r="H112" s="71" t="s">
        <v>134</v>
      </c>
      <c r="I112" s="71" t="s">
        <v>135</v>
      </c>
      <c r="J112" s="71">
        <v>38074</v>
      </c>
      <c r="K112" s="72" t="s">
        <v>136</v>
      </c>
      <c r="L112" s="72" t="s">
        <v>43</v>
      </c>
      <c r="M112" s="72">
        <v>104</v>
      </c>
      <c r="N112" s="72">
        <v>60</v>
      </c>
      <c r="O112" s="72">
        <v>913</v>
      </c>
      <c r="P112" s="72">
        <v>527</v>
      </c>
      <c r="Q112" s="72">
        <v>10794</v>
      </c>
      <c r="R112" s="72">
        <v>6227</v>
      </c>
      <c r="S112" s="72"/>
      <c r="T112" s="72"/>
      <c r="U112" s="72" t="s">
        <v>137</v>
      </c>
      <c r="V112" s="63"/>
      <c r="W112" s="63"/>
      <c r="X112" s="63"/>
      <c r="Y112" s="63"/>
      <c r="Z112" s="63"/>
    </row>
    <row r="113" spans="1:26" s="42" customFormat="1" ht="12.75">
      <c r="A113" s="105"/>
      <c r="B113" s="111" t="s">
        <v>227</v>
      </c>
      <c r="C113" s="106" t="s">
        <v>228</v>
      </c>
      <c r="D113" s="107"/>
      <c r="E113" s="108"/>
      <c r="F113" s="107"/>
      <c r="G113" s="107" t="s">
        <v>301</v>
      </c>
      <c r="H113" s="107"/>
      <c r="I113" s="107"/>
      <c r="J113" s="107" t="s">
        <v>302</v>
      </c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9"/>
      <c r="W113" s="109"/>
      <c r="X113" s="109"/>
      <c r="Y113" s="109"/>
      <c r="Z113" s="109"/>
    </row>
    <row r="114" spans="1:26" s="42" customFormat="1" ht="12.75">
      <c r="A114" s="105"/>
      <c r="B114" s="111" t="s">
        <v>231</v>
      </c>
      <c r="C114" s="106" t="s">
        <v>232</v>
      </c>
      <c r="D114" s="107"/>
      <c r="E114" s="108"/>
      <c r="F114" s="107"/>
      <c r="G114" s="107" t="s">
        <v>303</v>
      </c>
      <c r="H114" s="107"/>
      <c r="I114" s="107"/>
      <c r="J114" s="107" t="s">
        <v>304</v>
      </c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9"/>
      <c r="W114" s="109"/>
      <c r="X114" s="109"/>
      <c r="Y114" s="109"/>
      <c r="Z114" s="109"/>
    </row>
    <row r="115" spans="1:26" ht="17.25" customHeight="1">
      <c r="A115" s="153" t="s">
        <v>339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63"/>
      <c r="W115" s="63"/>
      <c r="X115" s="63"/>
      <c r="Y115" s="63"/>
      <c r="Z115" s="63"/>
    </row>
    <row r="116" spans="1:26" ht="60">
      <c r="A116" s="68">
        <v>24</v>
      </c>
      <c r="B116" s="69" t="s">
        <v>36</v>
      </c>
      <c r="C116" s="70">
        <v>2</v>
      </c>
      <c r="D116" s="71">
        <v>10637.31</v>
      </c>
      <c r="E116" s="72" t="s">
        <v>37</v>
      </c>
      <c r="F116" s="71" t="s">
        <v>38</v>
      </c>
      <c r="G116" s="71" t="s">
        <v>138</v>
      </c>
      <c r="H116" s="71" t="s">
        <v>139</v>
      </c>
      <c r="I116" s="71" t="s">
        <v>140</v>
      </c>
      <c r="J116" s="71">
        <v>126914</v>
      </c>
      <c r="K116" s="72" t="s">
        <v>141</v>
      </c>
      <c r="L116" s="72" t="s">
        <v>43</v>
      </c>
      <c r="M116" s="72">
        <v>104</v>
      </c>
      <c r="N116" s="72">
        <v>60</v>
      </c>
      <c r="O116" s="72">
        <v>3041</v>
      </c>
      <c r="P116" s="72">
        <v>1754</v>
      </c>
      <c r="Q116" s="72">
        <v>35982</v>
      </c>
      <c r="R116" s="72">
        <v>20759</v>
      </c>
      <c r="S116" s="72"/>
      <c r="T116" s="72"/>
      <c r="U116" s="72" t="s">
        <v>142</v>
      </c>
      <c r="V116" s="63"/>
      <c r="W116" s="63"/>
      <c r="X116" s="63"/>
      <c r="Y116" s="63"/>
      <c r="Z116" s="63"/>
    </row>
    <row r="117" spans="1:26" s="42" customFormat="1" ht="12.75">
      <c r="A117" s="105"/>
      <c r="B117" s="111" t="s">
        <v>227</v>
      </c>
      <c r="C117" s="106" t="s">
        <v>228</v>
      </c>
      <c r="D117" s="107"/>
      <c r="E117" s="108"/>
      <c r="F117" s="107"/>
      <c r="G117" s="107" t="s">
        <v>305</v>
      </c>
      <c r="H117" s="107"/>
      <c r="I117" s="107"/>
      <c r="J117" s="107" t="s">
        <v>306</v>
      </c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9"/>
      <c r="W117" s="109"/>
      <c r="X117" s="109"/>
      <c r="Y117" s="109"/>
      <c r="Z117" s="109"/>
    </row>
    <row r="118" spans="1:26" s="42" customFormat="1" ht="12.75">
      <c r="A118" s="105"/>
      <c r="B118" s="111" t="s">
        <v>231</v>
      </c>
      <c r="C118" s="106" t="s">
        <v>232</v>
      </c>
      <c r="D118" s="107"/>
      <c r="E118" s="108"/>
      <c r="F118" s="107"/>
      <c r="G118" s="107" t="s">
        <v>307</v>
      </c>
      <c r="H118" s="107"/>
      <c r="I118" s="107"/>
      <c r="J118" s="107" t="s">
        <v>308</v>
      </c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9"/>
      <c r="W118" s="109"/>
      <c r="X118" s="109"/>
      <c r="Y118" s="109"/>
      <c r="Z118" s="109"/>
    </row>
    <row r="119" spans="1:26" ht="17.25" customHeight="1">
      <c r="A119" s="153" t="s">
        <v>377</v>
      </c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63"/>
      <c r="W119" s="63"/>
      <c r="X119" s="63"/>
      <c r="Y119" s="63"/>
      <c r="Z119" s="63"/>
    </row>
    <row r="120" spans="1:26" ht="60">
      <c r="A120" s="68">
        <v>25</v>
      </c>
      <c r="B120" s="69" t="s">
        <v>36</v>
      </c>
      <c r="C120" s="70">
        <v>0.06</v>
      </c>
      <c r="D120" s="71">
        <v>10637.31</v>
      </c>
      <c r="E120" s="72" t="s">
        <v>37</v>
      </c>
      <c r="F120" s="71" t="s">
        <v>38</v>
      </c>
      <c r="G120" s="71" t="s">
        <v>143</v>
      </c>
      <c r="H120" s="71" t="s">
        <v>144</v>
      </c>
      <c r="I120" s="71" t="s">
        <v>145</v>
      </c>
      <c r="J120" s="71">
        <v>3807</v>
      </c>
      <c r="K120" s="72" t="s">
        <v>146</v>
      </c>
      <c r="L120" s="72" t="s">
        <v>43</v>
      </c>
      <c r="M120" s="72">
        <v>104</v>
      </c>
      <c r="N120" s="72">
        <v>60</v>
      </c>
      <c r="O120" s="72">
        <v>92</v>
      </c>
      <c r="P120" s="72">
        <v>53</v>
      </c>
      <c r="Q120" s="72">
        <v>1080</v>
      </c>
      <c r="R120" s="72">
        <v>623</v>
      </c>
      <c r="S120" s="72"/>
      <c r="T120" s="72"/>
      <c r="U120" s="72" t="s">
        <v>147</v>
      </c>
      <c r="V120" s="63"/>
      <c r="W120" s="63"/>
      <c r="X120" s="63"/>
      <c r="Y120" s="63"/>
      <c r="Z120" s="63"/>
    </row>
    <row r="121" spans="1:26" s="42" customFormat="1" ht="12.75">
      <c r="A121" s="105"/>
      <c r="B121" s="111" t="s">
        <v>227</v>
      </c>
      <c r="C121" s="106" t="s">
        <v>228</v>
      </c>
      <c r="D121" s="107"/>
      <c r="E121" s="108"/>
      <c r="F121" s="107"/>
      <c r="G121" s="107" t="s">
        <v>309</v>
      </c>
      <c r="H121" s="107"/>
      <c r="I121" s="107"/>
      <c r="J121" s="107" t="s">
        <v>310</v>
      </c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9"/>
      <c r="W121" s="109"/>
      <c r="X121" s="109"/>
      <c r="Y121" s="109"/>
      <c r="Z121" s="109"/>
    </row>
    <row r="122" spans="1:26" s="42" customFormat="1" ht="12.75">
      <c r="A122" s="105"/>
      <c r="B122" s="111" t="s">
        <v>231</v>
      </c>
      <c r="C122" s="106" t="s">
        <v>232</v>
      </c>
      <c r="D122" s="107"/>
      <c r="E122" s="108"/>
      <c r="F122" s="107"/>
      <c r="G122" s="107" t="s">
        <v>311</v>
      </c>
      <c r="H122" s="107"/>
      <c r="I122" s="107"/>
      <c r="J122" s="107" t="s">
        <v>312</v>
      </c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9"/>
      <c r="W122" s="109"/>
      <c r="X122" s="109"/>
      <c r="Y122" s="109"/>
      <c r="Z122" s="109"/>
    </row>
    <row r="123" spans="1:26" ht="17.25" customHeight="1">
      <c r="A123" s="153" t="s">
        <v>378</v>
      </c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63"/>
      <c r="W123" s="63"/>
      <c r="X123" s="63"/>
      <c r="Y123" s="63"/>
      <c r="Z123" s="63"/>
    </row>
    <row r="124" spans="1:26" ht="60">
      <c r="A124" s="68">
        <v>26</v>
      </c>
      <c r="B124" s="69" t="s">
        <v>36</v>
      </c>
      <c r="C124" s="70">
        <v>0.35</v>
      </c>
      <c r="D124" s="71">
        <v>10637.31</v>
      </c>
      <c r="E124" s="72" t="s">
        <v>37</v>
      </c>
      <c r="F124" s="71" t="s">
        <v>38</v>
      </c>
      <c r="G124" s="71" t="s">
        <v>63</v>
      </c>
      <c r="H124" s="71" t="s">
        <v>64</v>
      </c>
      <c r="I124" s="71" t="s">
        <v>65</v>
      </c>
      <c r="J124" s="71">
        <v>22210</v>
      </c>
      <c r="K124" s="72" t="s">
        <v>66</v>
      </c>
      <c r="L124" s="72" t="s">
        <v>43</v>
      </c>
      <c r="M124" s="72">
        <v>104</v>
      </c>
      <c r="N124" s="72">
        <v>60</v>
      </c>
      <c r="O124" s="72">
        <v>531</v>
      </c>
      <c r="P124" s="72">
        <v>307</v>
      </c>
      <c r="Q124" s="72">
        <v>6296</v>
      </c>
      <c r="R124" s="72">
        <v>3632</v>
      </c>
      <c r="S124" s="72"/>
      <c r="T124" s="72"/>
      <c r="U124" s="72" t="s">
        <v>67</v>
      </c>
      <c r="V124" s="63"/>
      <c r="W124" s="63"/>
      <c r="X124" s="63"/>
      <c r="Y124" s="63"/>
      <c r="Z124" s="63"/>
    </row>
    <row r="125" spans="1:26" s="42" customFormat="1" ht="12.75">
      <c r="A125" s="105"/>
      <c r="B125" s="111" t="s">
        <v>227</v>
      </c>
      <c r="C125" s="106" t="s">
        <v>228</v>
      </c>
      <c r="D125" s="107"/>
      <c r="E125" s="108"/>
      <c r="F125" s="107"/>
      <c r="G125" s="107" t="s">
        <v>247</v>
      </c>
      <c r="H125" s="107"/>
      <c r="I125" s="107"/>
      <c r="J125" s="107" t="s">
        <v>248</v>
      </c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9"/>
      <c r="W125" s="109"/>
      <c r="X125" s="109"/>
      <c r="Y125" s="109"/>
      <c r="Z125" s="109"/>
    </row>
    <row r="126" spans="1:26" s="42" customFormat="1" ht="12.75">
      <c r="A126" s="105"/>
      <c r="B126" s="111" t="s">
        <v>231</v>
      </c>
      <c r="C126" s="106" t="s">
        <v>232</v>
      </c>
      <c r="D126" s="107"/>
      <c r="E126" s="108"/>
      <c r="F126" s="107"/>
      <c r="G126" s="107" t="s">
        <v>249</v>
      </c>
      <c r="H126" s="107"/>
      <c r="I126" s="107"/>
      <c r="J126" s="107" t="s">
        <v>250</v>
      </c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9"/>
      <c r="W126" s="109"/>
      <c r="X126" s="109"/>
      <c r="Y126" s="109"/>
      <c r="Z126" s="109"/>
    </row>
    <row r="127" spans="1:26" ht="72">
      <c r="A127" s="68">
        <v>27</v>
      </c>
      <c r="B127" s="69" t="s">
        <v>45</v>
      </c>
      <c r="C127" s="70">
        <v>1.2</v>
      </c>
      <c r="D127" s="71">
        <v>435.66</v>
      </c>
      <c r="E127" s="72" t="s">
        <v>46</v>
      </c>
      <c r="F127" s="71" t="s">
        <v>47</v>
      </c>
      <c r="G127" s="71" t="s">
        <v>98</v>
      </c>
      <c r="H127" s="71" t="s">
        <v>99</v>
      </c>
      <c r="I127" s="71" t="s">
        <v>100</v>
      </c>
      <c r="J127" s="71">
        <v>3056</v>
      </c>
      <c r="K127" s="72" t="s">
        <v>101</v>
      </c>
      <c r="L127" s="72" t="s">
        <v>43</v>
      </c>
      <c r="M127" s="72">
        <v>104</v>
      </c>
      <c r="N127" s="72">
        <v>60</v>
      </c>
      <c r="O127" s="72">
        <v>118</v>
      </c>
      <c r="P127" s="72">
        <v>68</v>
      </c>
      <c r="Q127" s="72">
        <v>1388</v>
      </c>
      <c r="R127" s="72">
        <v>801</v>
      </c>
      <c r="S127" s="72"/>
      <c r="T127" s="72"/>
      <c r="U127" s="72" t="s">
        <v>102</v>
      </c>
      <c r="V127" s="63"/>
      <c r="W127" s="63"/>
      <c r="X127" s="63"/>
      <c r="Y127" s="63"/>
      <c r="Z127" s="63"/>
    </row>
    <row r="128" spans="1:26" s="42" customFormat="1" ht="12.75">
      <c r="A128" s="105"/>
      <c r="B128" s="111" t="s">
        <v>227</v>
      </c>
      <c r="C128" s="106" t="s">
        <v>228</v>
      </c>
      <c r="D128" s="107"/>
      <c r="E128" s="108"/>
      <c r="F128" s="107"/>
      <c r="G128" s="107" t="s">
        <v>274</v>
      </c>
      <c r="H128" s="107"/>
      <c r="I128" s="107"/>
      <c r="J128" s="107" t="s">
        <v>275</v>
      </c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9"/>
      <c r="W128" s="109"/>
      <c r="X128" s="109"/>
      <c r="Y128" s="109"/>
      <c r="Z128" s="109"/>
    </row>
    <row r="129" spans="1:26" s="42" customFormat="1" ht="12.75">
      <c r="A129" s="105"/>
      <c r="B129" s="111" t="s">
        <v>231</v>
      </c>
      <c r="C129" s="106" t="s">
        <v>232</v>
      </c>
      <c r="D129" s="107"/>
      <c r="E129" s="108"/>
      <c r="F129" s="107"/>
      <c r="G129" s="107" t="s">
        <v>276</v>
      </c>
      <c r="H129" s="107"/>
      <c r="I129" s="107"/>
      <c r="J129" s="107" t="s">
        <v>277</v>
      </c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9"/>
      <c r="W129" s="109"/>
      <c r="X129" s="109"/>
      <c r="Y129" s="109"/>
      <c r="Z129" s="109"/>
    </row>
    <row r="130" spans="1:26" ht="17.25" customHeight="1">
      <c r="A130" s="153" t="s">
        <v>338</v>
      </c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63"/>
      <c r="W130" s="63"/>
      <c r="X130" s="63"/>
      <c r="Y130" s="63"/>
      <c r="Z130" s="63"/>
    </row>
    <row r="131" spans="1:26" ht="60">
      <c r="A131" s="68">
        <v>28</v>
      </c>
      <c r="B131" s="69" t="s">
        <v>36</v>
      </c>
      <c r="C131" s="70">
        <v>0.3</v>
      </c>
      <c r="D131" s="71">
        <v>10637.31</v>
      </c>
      <c r="E131" s="72" t="s">
        <v>37</v>
      </c>
      <c r="F131" s="71" t="s">
        <v>38</v>
      </c>
      <c r="G131" s="71" t="s">
        <v>148</v>
      </c>
      <c r="H131" s="71" t="s">
        <v>149</v>
      </c>
      <c r="I131" s="71" t="s">
        <v>150</v>
      </c>
      <c r="J131" s="71">
        <v>19037</v>
      </c>
      <c r="K131" s="72" t="s">
        <v>151</v>
      </c>
      <c r="L131" s="72" t="s">
        <v>43</v>
      </c>
      <c r="M131" s="72">
        <v>104</v>
      </c>
      <c r="N131" s="72">
        <v>60</v>
      </c>
      <c r="O131" s="72">
        <v>456</v>
      </c>
      <c r="P131" s="72">
        <v>263</v>
      </c>
      <c r="Q131" s="72">
        <v>5398</v>
      </c>
      <c r="R131" s="72">
        <v>3114</v>
      </c>
      <c r="S131" s="72"/>
      <c r="T131" s="72"/>
      <c r="U131" s="72" t="s">
        <v>152</v>
      </c>
      <c r="V131" s="63"/>
      <c r="W131" s="63"/>
      <c r="X131" s="63"/>
      <c r="Y131" s="63"/>
      <c r="Z131" s="63"/>
    </row>
    <row r="132" spans="1:26" s="42" customFormat="1" ht="12.75">
      <c r="A132" s="105"/>
      <c r="B132" s="111" t="s">
        <v>227</v>
      </c>
      <c r="C132" s="106" t="s">
        <v>228</v>
      </c>
      <c r="D132" s="107"/>
      <c r="E132" s="108"/>
      <c r="F132" s="107"/>
      <c r="G132" s="107" t="s">
        <v>313</v>
      </c>
      <c r="H132" s="107"/>
      <c r="I132" s="107"/>
      <c r="J132" s="107" t="s">
        <v>314</v>
      </c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9"/>
      <c r="W132" s="109"/>
      <c r="X132" s="109"/>
      <c r="Y132" s="109"/>
      <c r="Z132" s="109"/>
    </row>
    <row r="133" spans="1:26" s="42" customFormat="1" ht="12.75">
      <c r="A133" s="105"/>
      <c r="B133" s="111" t="s">
        <v>231</v>
      </c>
      <c r="C133" s="106" t="s">
        <v>232</v>
      </c>
      <c r="D133" s="107"/>
      <c r="E133" s="108"/>
      <c r="F133" s="107"/>
      <c r="G133" s="107" t="s">
        <v>315</v>
      </c>
      <c r="H133" s="107"/>
      <c r="I133" s="107"/>
      <c r="J133" s="107" t="s">
        <v>316</v>
      </c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9"/>
      <c r="W133" s="109"/>
      <c r="X133" s="109"/>
      <c r="Y133" s="109"/>
      <c r="Z133" s="109"/>
    </row>
    <row r="134" spans="1:26" ht="72">
      <c r="A134" s="68">
        <v>29</v>
      </c>
      <c r="B134" s="69" t="s">
        <v>45</v>
      </c>
      <c r="C134" s="70">
        <v>1.95</v>
      </c>
      <c r="D134" s="71">
        <v>435.66</v>
      </c>
      <c r="E134" s="72" t="s">
        <v>46</v>
      </c>
      <c r="F134" s="71" t="s">
        <v>47</v>
      </c>
      <c r="G134" s="71" t="s">
        <v>153</v>
      </c>
      <c r="H134" s="71" t="s">
        <v>154</v>
      </c>
      <c r="I134" s="71" t="s">
        <v>155</v>
      </c>
      <c r="J134" s="71">
        <v>4967</v>
      </c>
      <c r="K134" s="72" t="s">
        <v>156</v>
      </c>
      <c r="L134" s="72" t="s">
        <v>43</v>
      </c>
      <c r="M134" s="72">
        <v>104</v>
      </c>
      <c r="N134" s="72">
        <v>60</v>
      </c>
      <c r="O134" s="72">
        <v>191</v>
      </c>
      <c r="P134" s="72">
        <v>110</v>
      </c>
      <c r="Q134" s="72">
        <v>2257</v>
      </c>
      <c r="R134" s="72">
        <v>1302</v>
      </c>
      <c r="S134" s="72"/>
      <c r="T134" s="72"/>
      <c r="U134" s="72" t="s">
        <v>157</v>
      </c>
      <c r="V134" s="63"/>
      <c r="W134" s="63"/>
      <c r="X134" s="63"/>
      <c r="Y134" s="63"/>
      <c r="Z134" s="63"/>
    </row>
    <row r="135" spans="1:26" s="42" customFormat="1" ht="12.75">
      <c r="A135" s="105"/>
      <c r="B135" s="111" t="s">
        <v>227</v>
      </c>
      <c r="C135" s="106" t="s">
        <v>228</v>
      </c>
      <c r="D135" s="107"/>
      <c r="E135" s="108"/>
      <c r="F135" s="107"/>
      <c r="G135" s="107" t="s">
        <v>317</v>
      </c>
      <c r="H135" s="107"/>
      <c r="I135" s="107"/>
      <c r="J135" s="107" t="s">
        <v>318</v>
      </c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9"/>
      <c r="W135" s="109"/>
      <c r="X135" s="109"/>
      <c r="Y135" s="109"/>
      <c r="Z135" s="109"/>
    </row>
    <row r="136" spans="1:26" s="42" customFormat="1" ht="12.75">
      <c r="A136" s="105"/>
      <c r="B136" s="111" t="s">
        <v>231</v>
      </c>
      <c r="C136" s="106" t="s">
        <v>232</v>
      </c>
      <c r="D136" s="107"/>
      <c r="E136" s="108"/>
      <c r="F136" s="107"/>
      <c r="G136" s="107" t="s">
        <v>319</v>
      </c>
      <c r="H136" s="107"/>
      <c r="I136" s="107"/>
      <c r="J136" s="107" t="s">
        <v>320</v>
      </c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9"/>
      <c r="W136" s="109"/>
      <c r="X136" s="109"/>
      <c r="Y136" s="109"/>
      <c r="Z136" s="109"/>
    </row>
    <row r="137" spans="1:26" ht="17.25" customHeight="1">
      <c r="A137" s="153" t="s">
        <v>337</v>
      </c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63"/>
      <c r="W137" s="63"/>
      <c r="X137" s="63"/>
      <c r="Y137" s="63"/>
      <c r="Z137" s="63"/>
    </row>
    <row r="138" spans="1:26" ht="60">
      <c r="A138" s="68">
        <v>30</v>
      </c>
      <c r="B138" s="69" t="s">
        <v>36</v>
      </c>
      <c r="C138" s="70">
        <v>0.32</v>
      </c>
      <c r="D138" s="71">
        <v>10637.31</v>
      </c>
      <c r="E138" s="72" t="s">
        <v>37</v>
      </c>
      <c r="F138" s="71" t="s">
        <v>38</v>
      </c>
      <c r="G138" s="71" t="s">
        <v>158</v>
      </c>
      <c r="H138" s="71" t="s">
        <v>159</v>
      </c>
      <c r="I138" s="71" t="s">
        <v>160</v>
      </c>
      <c r="J138" s="71">
        <v>20306</v>
      </c>
      <c r="K138" s="72" t="s">
        <v>161</v>
      </c>
      <c r="L138" s="72" t="s">
        <v>43</v>
      </c>
      <c r="M138" s="72">
        <v>104</v>
      </c>
      <c r="N138" s="72">
        <v>60</v>
      </c>
      <c r="O138" s="72">
        <v>487</v>
      </c>
      <c r="P138" s="72">
        <v>281</v>
      </c>
      <c r="Q138" s="72">
        <v>5757</v>
      </c>
      <c r="R138" s="72">
        <v>3322</v>
      </c>
      <c r="S138" s="72"/>
      <c r="T138" s="72"/>
      <c r="U138" s="72" t="s">
        <v>162</v>
      </c>
      <c r="V138" s="63"/>
      <c r="W138" s="63"/>
      <c r="X138" s="63"/>
      <c r="Y138" s="63"/>
      <c r="Z138" s="63"/>
    </row>
    <row r="139" spans="1:26" s="42" customFormat="1" ht="12.75">
      <c r="A139" s="113"/>
      <c r="B139" s="117" t="s">
        <v>227</v>
      </c>
      <c r="C139" s="114" t="s">
        <v>228</v>
      </c>
      <c r="D139" s="115"/>
      <c r="E139" s="116"/>
      <c r="F139" s="115"/>
      <c r="G139" s="115" t="s">
        <v>321</v>
      </c>
      <c r="H139" s="115"/>
      <c r="I139" s="115"/>
      <c r="J139" s="115" t="s">
        <v>322</v>
      </c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09"/>
      <c r="W139" s="109"/>
      <c r="X139" s="109"/>
      <c r="Y139" s="109"/>
      <c r="Z139" s="109"/>
    </row>
    <row r="140" spans="1:26" s="42" customFormat="1" ht="12.75">
      <c r="A140" s="113"/>
      <c r="B140" s="117" t="s">
        <v>231</v>
      </c>
      <c r="C140" s="114" t="s">
        <v>232</v>
      </c>
      <c r="D140" s="115"/>
      <c r="E140" s="116"/>
      <c r="F140" s="115"/>
      <c r="G140" s="115" t="s">
        <v>323</v>
      </c>
      <c r="H140" s="115"/>
      <c r="I140" s="115"/>
      <c r="J140" s="115" t="s">
        <v>324</v>
      </c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09"/>
      <c r="W140" s="109"/>
      <c r="X140" s="109"/>
      <c r="Y140" s="109"/>
      <c r="Z140" s="109"/>
    </row>
    <row r="141" spans="1:26" ht="72">
      <c r="A141" s="68">
        <v>31</v>
      </c>
      <c r="B141" s="69" t="s">
        <v>45</v>
      </c>
      <c r="C141" s="70">
        <v>0.55</v>
      </c>
      <c r="D141" s="71">
        <v>435.66</v>
      </c>
      <c r="E141" s="72" t="s">
        <v>46</v>
      </c>
      <c r="F141" s="71" t="s">
        <v>47</v>
      </c>
      <c r="G141" s="71" t="s">
        <v>163</v>
      </c>
      <c r="H141" s="71" t="s">
        <v>164</v>
      </c>
      <c r="I141" s="71" t="s">
        <v>165</v>
      </c>
      <c r="J141" s="71">
        <v>1401</v>
      </c>
      <c r="K141" s="72" t="s">
        <v>166</v>
      </c>
      <c r="L141" s="72" t="s">
        <v>43</v>
      </c>
      <c r="M141" s="72">
        <v>104</v>
      </c>
      <c r="N141" s="72">
        <v>60</v>
      </c>
      <c r="O141" s="72">
        <v>54</v>
      </c>
      <c r="P141" s="72">
        <v>31</v>
      </c>
      <c r="Q141" s="72">
        <v>636</v>
      </c>
      <c r="R141" s="72">
        <v>367</v>
      </c>
      <c r="S141" s="72"/>
      <c r="T141" s="72"/>
      <c r="U141" s="72" t="s">
        <v>167</v>
      </c>
      <c r="V141" s="63"/>
      <c r="W141" s="63"/>
      <c r="X141" s="63"/>
      <c r="Y141" s="63"/>
      <c r="Z141" s="63"/>
    </row>
    <row r="142" spans="1:26" s="42" customFormat="1" ht="12.75">
      <c r="A142" s="113"/>
      <c r="B142" s="117" t="s">
        <v>227</v>
      </c>
      <c r="C142" s="114" t="s">
        <v>228</v>
      </c>
      <c r="D142" s="115"/>
      <c r="E142" s="116"/>
      <c r="F142" s="115"/>
      <c r="G142" s="115" t="s">
        <v>325</v>
      </c>
      <c r="H142" s="115"/>
      <c r="I142" s="115"/>
      <c r="J142" s="115" t="s">
        <v>326</v>
      </c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09"/>
      <c r="W142" s="109"/>
      <c r="X142" s="109"/>
      <c r="Y142" s="109"/>
      <c r="Z142" s="109"/>
    </row>
    <row r="143" spans="1:26" s="42" customFormat="1" ht="12.75">
      <c r="A143" s="113"/>
      <c r="B143" s="117" t="s">
        <v>231</v>
      </c>
      <c r="C143" s="114" t="s">
        <v>232</v>
      </c>
      <c r="D143" s="115"/>
      <c r="E143" s="116"/>
      <c r="F143" s="115"/>
      <c r="G143" s="115" t="s">
        <v>327</v>
      </c>
      <c r="H143" s="115"/>
      <c r="I143" s="115"/>
      <c r="J143" s="115" t="s">
        <v>328</v>
      </c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09"/>
      <c r="W143" s="109"/>
      <c r="X143" s="109"/>
      <c r="Y143" s="109"/>
      <c r="Z143" s="109"/>
    </row>
    <row r="144" spans="1:26" ht="36">
      <c r="A144" s="156" t="s">
        <v>168</v>
      </c>
      <c r="B144" s="156"/>
      <c r="C144" s="156"/>
      <c r="D144" s="156"/>
      <c r="E144" s="156"/>
      <c r="F144" s="156"/>
      <c r="G144" s="73">
        <v>167254</v>
      </c>
      <c r="H144" s="73" t="s">
        <v>169</v>
      </c>
      <c r="I144" s="73" t="s">
        <v>170</v>
      </c>
      <c r="J144" s="73">
        <v>996942</v>
      </c>
      <c r="K144" s="73" t="s">
        <v>171</v>
      </c>
      <c r="L144" s="73"/>
      <c r="M144" s="73"/>
      <c r="N144" s="73"/>
      <c r="O144" s="73"/>
      <c r="P144" s="73"/>
      <c r="Q144" s="73"/>
      <c r="R144" s="73"/>
      <c r="S144" s="73"/>
      <c r="T144" s="73"/>
      <c r="U144" s="73" t="s">
        <v>172</v>
      </c>
      <c r="V144" s="63"/>
      <c r="W144" s="63"/>
      <c r="X144" s="63"/>
      <c r="Y144" s="63"/>
      <c r="Z144" s="63"/>
    </row>
    <row r="145" spans="1:26" ht="12.75">
      <c r="A145" s="156" t="s">
        <v>173</v>
      </c>
      <c r="B145" s="156"/>
      <c r="C145" s="156"/>
      <c r="D145" s="156"/>
      <c r="E145" s="156"/>
      <c r="F145" s="156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63"/>
      <c r="W145" s="63"/>
      <c r="X145" s="63"/>
      <c r="Y145" s="63"/>
      <c r="Z145" s="63"/>
    </row>
    <row r="146" spans="1:26" ht="12.75">
      <c r="A146" s="156" t="s">
        <v>174</v>
      </c>
      <c r="B146" s="156"/>
      <c r="C146" s="156"/>
      <c r="D146" s="156"/>
      <c r="E146" s="156"/>
      <c r="F146" s="156"/>
      <c r="G146" s="73">
        <v>23524</v>
      </c>
      <c r="H146" s="73"/>
      <c r="I146" s="73"/>
      <c r="J146" s="73">
        <v>278348</v>
      </c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63"/>
      <c r="W146" s="63"/>
      <c r="X146" s="63"/>
      <c r="Y146" s="63"/>
      <c r="Z146" s="63"/>
    </row>
    <row r="147" spans="1:26" ht="12.75">
      <c r="A147" s="156" t="s">
        <v>175</v>
      </c>
      <c r="B147" s="156"/>
      <c r="C147" s="156"/>
      <c r="D147" s="156"/>
      <c r="E147" s="156"/>
      <c r="F147" s="156"/>
      <c r="G147" s="73">
        <v>134865</v>
      </c>
      <c r="H147" s="73"/>
      <c r="I147" s="73"/>
      <c r="J147" s="73">
        <v>678780</v>
      </c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63"/>
      <c r="W147" s="63"/>
      <c r="X147" s="63"/>
      <c r="Y147" s="63"/>
      <c r="Z147" s="63"/>
    </row>
    <row r="148" spans="1:26" ht="12.75">
      <c r="A148" s="156" t="s">
        <v>176</v>
      </c>
      <c r="B148" s="156"/>
      <c r="C148" s="156"/>
      <c r="D148" s="156"/>
      <c r="E148" s="156"/>
      <c r="F148" s="156"/>
      <c r="G148" s="73">
        <v>10630</v>
      </c>
      <c r="H148" s="73"/>
      <c r="I148" s="73"/>
      <c r="J148" s="73">
        <v>60693</v>
      </c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63"/>
      <c r="W148" s="63"/>
      <c r="X148" s="63"/>
      <c r="Y148" s="63"/>
      <c r="Z148" s="63"/>
    </row>
    <row r="149" spans="1:26" ht="12.75">
      <c r="A149" s="152" t="s">
        <v>177</v>
      </c>
      <c r="B149" s="152"/>
      <c r="C149" s="152"/>
      <c r="D149" s="152"/>
      <c r="E149" s="152"/>
      <c r="F149" s="152"/>
      <c r="G149" s="73">
        <v>24465</v>
      </c>
      <c r="H149" s="73"/>
      <c r="I149" s="73"/>
      <c r="J149" s="73">
        <v>289482</v>
      </c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63"/>
      <c r="W149" s="63"/>
      <c r="X149" s="63"/>
      <c r="Y149" s="63"/>
      <c r="Z149" s="63"/>
    </row>
    <row r="150" spans="1:26" ht="12.75">
      <c r="A150" s="152" t="s">
        <v>178</v>
      </c>
      <c r="B150" s="152"/>
      <c r="C150" s="152"/>
      <c r="D150" s="152"/>
      <c r="E150" s="152"/>
      <c r="F150" s="152"/>
      <c r="G150" s="73">
        <v>14114</v>
      </c>
      <c r="H150" s="73"/>
      <c r="I150" s="73"/>
      <c r="J150" s="73">
        <v>167009</v>
      </c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63"/>
      <c r="W150" s="63"/>
      <c r="X150" s="63"/>
      <c r="Y150" s="63"/>
      <c r="Z150" s="63"/>
    </row>
    <row r="151" spans="1:26" ht="12.75">
      <c r="A151" s="152" t="s">
        <v>179</v>
      </c>
      <c r="B151" s="152"/>
      <c r="C151" s="152"/>
      <c r="D151" s="152"/>
      <c r="E151" s="152"/>
      <c r="F151" s="152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63"/>
      <c r="W151" s="63"/>
      <c r="X151" s="63"/>
      <c r="Y151" s="63"/>
      <c r="Z151" s="63"/>
    </row>
    <row r="152" spans="1:26" ht="12.75">
      <c r="A152" s="156" t="s">
        <v>180</v>
      </c>
      <c r="B152" s="156"/>
      <c r="C152" s="156"/>
      <c r="D152" s="156"/>
      <c r="E152" s="156"/>
      <c r="F152" s="156"/>
      <c r="G152" s="73">
        <v>205833</v>
      </c>
      <c r="H152" s="73"/>
      <c r="I152" s="73"/>
      <c r="J152" s="73">
        <v>1453433</v>
      </c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63"/>
      <c r="W152" s="63"/>
      <c r="X152" s="63"/>
      <c r="Y152" s="63"/>
      <c r="Z152" s="63"/>
    </row>
    <row r="153" spans="1:26" ht="12.75">
      <c r="A153" s="156" t="s">
        <v>181</v>
      </c>
      <c r="B153" s="156"/>
      <c r="C153" s="156"/>
      <c r="D153" s="156"/>
      <c r="E153" s="156"/>
      <c r="F153" s="156"/>
      <c r="G153" s="73">
        <v>205833</v>
      </c>
      <c r="H153" s="73"/>
      <c r="I153" s="73"/>
      <c r="J153" s="73">
        <v>1453433</v>
      </c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63"/>
      <c r="W153" s="63"/>
      <c r="X153" s="63"/>
      <c r="Y153" s="63"/>
      <c r="Z153" s="63"/>
    </row>
    <row r="154" spans="1:26" s="119" customFormat="1" ht="12.75">
      <c r="A154" s="160" t="s">
        <v>182</v>
      </c>
      <c r="B154" s="161"/>
      <c r="C154" s="161"/>
      <c r="D154" s="161"/>
      <c r="E154" s="161"/>
      <c r="F154" s="162"/>
      <c r="G154" s="118">
        <v>205833</v>
      </c>
      <c r="H154" s="118"/>
      <c r="I154" s="118"/>
      <c r="J154" s="118">
        <v>1453433</v>
      </c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58"/>
      <c r="W154" s="58"/>
      <c r="X154" s="58"/>
      <c r="Y154" s="58"/>
      <c r="Z154" s="58"/>
    </row>
    <row r="155" spans="1:26" s="122" customFormat="1" ht="12.75">
      <c r="A155" s="157" t="s">
        <v>329</v>
      </c>
      <c r="B155" s="158"/>
      <c r="C155" s="158"/>
      <c r="D155" s="158"/>
      <c r="E155" s="158"/>
      <c r="F155" s="159"/>
      <c r="G155" s="123">
        <v>104</v>
      </c>
      <c r="H155" s="120"/>
      <c r="I155" s="120"/>
      <c r="J155" s="123">
        <v>104</v>
      </c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1"/>
      <c r="W155" s="121"/>
      <c r="X155" s="121"/>
      <c r="Y155" s="121"/>
      <c r="Z155" s="121"/>
    </row>
    <row r="156" spans="1:26" s="122" customFormat="1" ht="12.75">
      <c r="A156" s="157" t="s">
        <v>330</v>
      </c>
      <c r="B156" s="158"/>
      <c r="C156" s="158"/>
      <c r="D156" s="158"/>
      <c r="E156" s="158"/>
      <c r="F156" s="159"/>
      <c r="G156" s="123">
        <v>60</v>
      </c>
      <c r="H156" s="120"/>
      <c r="I156" s="120"/>
      <c r="J156" s="123">
        <v>60</v>
      </c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1"/>
      <c r="W156" s="121"/>
      <c r="X156" s="121"/>
      <c r="Y156" s="121"/>
      <c r="Z156" s="121"/>
    </row>
    <row r="157" spans="1:26" ht="12.75">
      <c r="A157" s="64"/>
      <c r="B157" s="64" t="s">
        <v>225</v>
      </c>
      <c r="C157" s="64"/>
      <c r="D157" s="64"/>
      <c r="E157" s="64"/>
      <c r="F157" s="64"/>
      <c r="G157" s="64"/>
      <c r="H157" s="64"/>
      <c r="I157" s="64"/>
      <c r="J157" s="133">
        <v>261618</v>
      </c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3"/>
      <c r="W157" s="63"/>
      <c r="X157" s="63"/>
      <c r="Y157" s="63"/>
      <c r="Z157" s="63"/>
    </row>
    <row r="158" spans="1:26" ht="12.75">
      <c r="A158" s="45"/>
      <c r="B158" s="46" t="s">
        <v>226</v>
      </c>
      <c r="C158" s="46"/>
      <c r="D158" s="46"/>
      <c r="E158" s="46"/>
      <c r="F158" s="46"/>
      <c r="G158" s="46"/>
      <c r="H158" s="46"/>
      <c r="I158" s="46"/>
      <c r="J158" s="132">
        <v>1715051</v>
      </c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63"/>
      <c r="W158" s="63"/>
      <c r="X158" s="63"/>
      <c r="Y158" s="63"/>
      <c r="Z158" s="63"/>
    </row>
    <row r="159" spans="1:10" s="128" customFormat="1" ht="12.75">
      <c r="A159" s="136" t="s">
        <v>365</v>
      </c>
      <c r="B159" s="130"/>
      <c r="C159" s="130"/>
      <c r="D159" s="130"/>
      <c r="E159" s="130"/>
      <c r="F159" s="130"/>
      <c r="J159" s="130">
        <v>1793943</v>
      </c>
    </row>
    <row r="160" spans="1:10" s="129" customFormat="1" ht="12.75">
      <c r="A160" s="155" t="s">
        <v>364</v>
      </c>
      <c r="B160" s="155"/>
      <c r="C160" s="155"/>
      <c r="D160" s="155"/>
      <c r="E160" s="155"/>
      <c r="F160" s="155"/>
      <c r="J160" s="131">
        <v>273652</v>
      </c>
    </row>
    <row r="161" spans="1:26" ht="47.25" customHeight="1">
      <c r="A161" s="45"/>
      <c r="B161" s="47" t="s">
        <v>360</v>
      </c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63"/>
      <c r="W161" s="63"/>
      <c r="X161" s="63"/>
      <c r="Y161" s="63"/>
      <c r="Z161" s="63"/>
    </row>
    <row r="162" spans="1:26" ht="12.75">
      <c r="A162" s="148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46"/>
      <c r="U162" s="46"/>
      <c r="V162" s="63"/>
      <c r="W162" s="63"/>
      <c r="X162" s="63"/>
      <c r="Y162" s="63"/>
      <c r="Z162" s="63"/>
    </row>
    <row r="163" spans="1:26" ht="12.75">
      <c r="A163" s="45"/>
      <c r="B163" s="46" t="s">
        <v>370</v>
      </c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63"/>
      <c r="W163" s="63"/>
      <c r="X163" s="63"/>
      <c r="Y163" s="63"/>
      <c r="Z163" s="63"/>
    </row>
    <row r="164" spans="22:26" ht="12.75">
      <c r="V164" s="65"/>
      <c r="W164" s="65"/>
      <c r="X164" s="65"/>
      <c r="Y164" s="65"/>
      <c r="Z164" s="65"/>
    </row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9" ht="12.75"/>
    <row r="280" ht="12.75"/>
    <row r="281" ht="12.75"/>
    <row r="282" ht="12.75"/>
  </sheetData>
  <sheetProtection/>
  <mergeCells count="65">
    <mergeCell ref="I2:X2"/>
    <mergeCell ref="I3:U3"/>
    <mergeCell ref="D29:D30"/>
    <mergeCell ref="G22:H22"/>
    <mergeCell ref="J19:K19"/>
    <mergeCell ref="J22:K22"/>
    <mergeCell ref="G20:H20"/>
    <mergeCell ref="G21:H21"/>
    <mergeCell ref="J20:K20"/>
    <mergeCell ref="J21:K21"/>
    <mergeCell ref="G19:H19"/>
    <mergeCell ref="J28:U28"/>
    <mergeCell ref="A11:U11"/>
    <mergeCell ref="A12:U12"/>
    <mergeCell ref="A16:U16"/>
    <mergeCell ref="J18:U18"/>
    <mergeCell ref="G18:I18"/>
    <mergeCell ref="A90:U90"/>
    <mergeCell ref="G29:G30"/>
    <mergeCell ref="G23:H23"/>
    <mergeCell ref="J23:K23"/>
    <mergeCell ref="J29:J30"/>
    <mergeCell ref="G28:I28"/>
    <mergeCell ref="A28:A30"/>
    <mergeCell ref="B28:B30"/>
    <mergeCell ref="C28:C30"/>
    <mergeCell ref="D28:F28"/>
    <mergeCell ref="A130:U130"/>
    <mergeCell ref="A97:U97"/>
    <mergeCell ref="A32:U32"/>
    <mergeCell ref="A33:U33"/>
    <mergeCell ref="A40:U40"/>
    <mergeCell ref="A47:U47"/>
    <mergeCell ref="A54:U54"/>
    <mergeCell ref="A61:U61"/>
    <mergeCell ref="A68:U68"/>
    <mergeCell ref="A75:U75"/>
    <mergeCell ref="A111:U111"/>
    <mergeCell ref="A115:U115"/>
    <mergeCell ref="A119:U119"/>
    <mergeCell ref="A123:U123"/>
    <mergeCell ref="A155:F155"/>
    <mergeCell ref="A151:F151"/>
    <mergeCell ref="A152:F152"/>
    <mergeCell ref="A8:IV8"/>
    <mergeCell ref="A9:IV9"/>
    <mergeCell ref="A10:IV10"/>
    <mergeCell ref="A13:IV13"/>
    <mergeCell ref="A147:F147"/>
    <mergeCell ref="A148:F148"/>
    <mergeCell ref="A104:U104"/>
    <mergeCell ref="A144:F144"/>
    <mergeCell ref="A145:F145"/>
    <mergeCell ref="A146:F146"/>
    <mergeCell ref="A154:F154"/>
    <mergeCell ref="A162:S162"/>
    <mergeCell ref="A14:IV14"/>
    <mergeCell ref="A149:F149"/>
    <mergeCell ref="A150:F150"/>
    <mergeCell ref="A79:U79"/>
    <mergeCell ref="A86:U86"/>
    <mergeCell ref="A160:F160"/>
    <mergeCell ref="A153:F153"/>
    <mergeCell ref="A156:F156"/>
    <mergeCell ref="A137:U137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2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64"/>
  <sheetViews>
    <sheetView showGridLines="0" zoomScalePageLayoutView="0" workbookViewId="0" topLeftCell="A1">
      <selection activeCell="C2" sqref="C2"/>
    </sheetView>
  </sheetViews>
  <sheetFormatPr defaultColWidth="9.00390625" defaultRowHeight="12.75"/>
  <cols>
    <col min="1" max="1" width="6.00390625" style="12" customWidth="1"/>
    <col min="2" max="2" width="16.00390625" style="12" customWidth="1"/>
    <col min="3" max="3" width="33.625" style="12" customWidth="1"/>
    <col min="4" max="6" width="11.625" style="12" customWidth="1"/>
    <col min="7" max="7" width="12.75390625" style="12" customWidth="1"/>
    <col min="8" max="10" width="11.625" style="12" customWidth="1"/>
    <col min="11" max="11" width="12.75390625" style="12" customWidth="1"/>
    <col min="12" max="12" width="12.75390625" style="12" hidden="1" customWidth="1"/>
    <col min="13" max="13" width="11.25390625" style="12" customWidth="1"/>
    <col min="14" max="14" width="21.375" style="12" customWidth="1"/>
    <col min="15" max="16" width="0" style="12" hidden="1" customWidth="1"/>
    <col min="17" max="16384" width="9.125" style="12" customWidth="1"/>
  </cols>
  <sheetData>
    <row r="1" ht="12.75">
      <c r="K1" s="12" t="s">
        <v>371</v>
      </c>
    </row>
    <row r="2" spans="1:12" s="3" customFormat="1" ht="12.75">
      <c r="A2" s="137" t="s">
        <v>331</v>
      </c>
      <c r="B2" s="2"/>
      <c r="C2" s="2"/>
      <c r="D2" s="2"/>
      <c r="K2" s="3" t="s">
        <v>224</v>
      </c>
      <c r="L2" s="28"/>
    </row>
    <row r="3" spans="1:12" s="3" customFormat="1" ht="12.75">
      <c r="A3" s="1"/>
      <c r="B3" s="2"/>
      <c r="C3" s="2"/>
      <c r="D3" s="2"/>
      <c r="L3" s="28"/>
    </row>
    <row r="4" spans="1:14" s="2" customFormat="1" ht="36.75" customHeight="1">
      <c r="A4" s="177" t="s">
        <v>358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23" s="3" customFormat="1" ht="14.25">
      <c r="A5" s="202" t="s">
        <v>35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5"/>
      <c r="P5" s="5"/>
      <c r="Q5" s="5"/>
      <c r="R5" s="5"/>
      <c r="S5" s="5"/>
      <c r="T5" s="5"/>
      <c r="U5" s="5"/>
      <c r="V5" s="5"/>
      <c r="W5" s="5"/>
    </row>
    <row r="6" spans="1:23" s="3" customFormat="1" ht="11.25">
      <c r="A6" s="203" t="s">
        <v>32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6"/>
      <c r="P6" s="6"/>
      <c r="Q6" s="6"/>
      <c r="R6" s="6"/>
      <c r="S6" s="6"/>
      <c r="T6" s="6"/>
      <c r="U6" s="6"/>
      <c r="V6" s="6"/>
      <c r="W6" s="6"/>
    </row>
    <row r="7" spans="1:23" s="1" customFormat="1" ht="37.5" customHeight="1">
      <c r="A7" s="177" t="s">
        <v>357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27"/>
      <c r="P7" s="127"/>
      <c r="Q7" s="127"/>
      <c r="R7" s="127"/>
      <c r="S7" s="127"/>
      <c r="T7" s="127"/>
      <c r="U7" s="127"/>
      <c r="V7" s="127"/>
      <c r="W7" s="127"/>
    </row>
    <row r="8" spans="1:23" s="3" customFormat="1" ht="11.25">
      <c r="A8" s="204" t="s">
        <v>335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4"/>
      <c r="P8" s="4"/>
      <c r="Q8" s="4"/>
      <c r="R8" s="4"/>
      <c r="S8" s="4"/>
      <c r="T8" s="4"/>
      <c r="U8" s="4"/>
      <c r="V8" s="4"/>
      <c r="W8" s="4"/>
    </row>
    <row r="9" spans="4:12" s="3" customFormat="1" ht="12.75">
      <c r="D9" s="3" t="s">
        <v>336</v>
      </c>
      <c r="J9" s="135" t="s">
        <v>363</v>
      </c>
      <c r="K9" s="135"/>
      <c r="L9" s="28"/>
    </row>
    <row r="10" spans="7:23" s="3" customFormat="1" ht="12.75" customHeight="1">
      <c r="G10" s="199" t="s">
        <v>18</v>
      </c>
      <c r="H10" s="200"/>
      <c r="I10" s="200"/>
      <c r="J10" s="199" t="s">
        <v>19</v>
      </c>
      <c r="K10" s="200"/>
      <c r="L10" s="200"/>
      <c r="M10" s="201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4:23" s="3" customFormat="1" ht="12.75">
      <c r="D11" s="1" t="s">
        <v>3</v>
      </c>
      <c r="G11" s="195">
        <f>205833/1000</f>
        <v>205.833</v>
      </c>
      <c r="H11" s="196"/>
      <c r="I11" s="16" t="s">
        <v>4</v>
      </c>
      <c r="J11" s="197">
        <f>1453433/1000</f>
        <v>1453.433</v>
      </c>
      <c r="K11" s="198"/>
      <c r="L11" s="29"/>
      <c r="M11" s="15" t="s">
        <v>4</v>
      </c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4:20" s="3" customFormat="1" ht="12.75">
      <c r="D12" s="27" t="s">
        <v>33</v>
      </c>
      <c r="F12" s="7"/>
      <c r="G12" s="195">
        <f>0/1000</f>
        <v>0</v>
      </c>
      <c r="H12" s="196"/>
      <c r="I12" s="15" t="s">
        <v>4</v>
      </c>
      <c r="J12" s="197">
        <f>0/1000</f>
        <v>0</v>
      </c>
      <c r="K12" s="198"/>
      <c r="L12" s="29"/>
      <c r="M12" s="15" t="s">
        <v>4</v>
      </c>
      <c r="N12" s="24"/>
      <c r="O12" s="24"/>
      <c r="P12" s="24"/>
      <c r="Q12" s="24"/>
      <c r="R12" s="24"/>
      <c r="S12" s="24"/>
      <c r="T12" s="24"/>
    </row>
    <row r="13" spans="4:20" s="3" customFormat="1" ht="12.75">
      <c r="D13" s="27" t="s">
        <v>34</v>
      </c>
      <c r="F13" s="7"/>
      <c r="G13" s="195">
        <f>0/1000</f>
        <v>0</v>
      </c>
      <c r="H13" s="196"/>
      <c r="I13" s="15" t="s">
        <v>4</v>
      </c>
      <c r="J13" s="197">
        <f>0/1000</f>
        <v>0</v>
      </c>
      <c r="K13" s="198"/>
      <c r="L13" s="29"/>
      <c r="M13" s="15" t="s">
        <v>4</v>
      </c>
      <c r="N13" s="24"/>
      <c r="O13" s="24"/>
      <c r="P13" s="24"/>
      <c r="Q13" s="24"/>
      <c r="R13" s="24"/>
      <c r="S13" s="24"/>
      <c r="T13" s="24"/>
    </row>
    <row r="14" spans="4:23" s="3" customFormat="1" ht="12.75">
      <c r="D14" s="1" t="s">
        <v>5</v>
      </c>
      <c r="G14" s="195">
        <f>(O14+O15)/1000</f>
        <v>2.20903</v>
      </c>
      <c r="H14" s="196"/>
      <c r="I14" s="16" t="s">
        <v>6</v>
      </c>
      <c r="J14" s="197">
        <f>(P14+P15)/1000</f>
        <v>2.20903</v>
      </c>
      <c r="K14" s="198"/>
      <c r="L14" s="34">
        <v>21759</v>
      </c>
      <c r="M14" s="15" t="s">
        <v>6</v>
      </c>
      <c r="N14" s="24"/>
      <c r="O14" s="34">
        <v>2073.64</v>
      </c>
      <c r="P14" s="35">
        <v>2073.64</v>
      </c>
      <c r="Q14" s="24"/>
      <c r="R14" s="24"/>
      <c r="S14" s="24"/>
      <c r="T14" s="24"/>
      <c r="U14" s="24"/>
      <c r="V14" s="24"/>
      <c r="W14" s="25"/>
    </row>
    <row r="15" spans="4:23" s="3" customFormat="1" ht="12.75">
      <c r="D15" s="1" t="s">
        <v>7</v>
      </c>
      <c r="G15" s="195">
        <f>23524/1000</f>
        <v>23.524</v>
      </c>
      <c r="H15" s="196"/>
      <c r="I15" s="16" t="s">
        <v>4</v>
      </c>
      <c r="J15" s="197">
        <f>278348/1000</f>
        <v>278.348</v>
      </c>
      <c r="K15" s="198"/>
      <c r="L15" s="35">
        <v>257469</v>
      </c>
      <c r="M15" s="15" t="s">
        <v>4</v>
      </c>
      <c r="N15" s="24"/>
      <c r="O15" s="34">
        <v>135.39</v>
      </c>
      <c r="P15" s="35">
        <v>135.39</v>
      </c>
      <c r="Q15" s="24"/>
      <c r="R15" s="24"/>
      <c r="S15" s="24"/>
      <c r="T15" s="24"/>
      <c r="U15" s="24"/>
      <c r="V15" s="24"/>
      <c r="W15" s="25"/>
    </row>
    <row r="16" spans="6:23" s="3" customFormat="1" ht="12.75">
      <c r="F16" s="2"/>
      <c r="G16" s="18"/>
      <c r="H16" s="18"/>
      <c r="I16" s="20"/>
      <c r="J16" s="19"/>
      <c r="K16" s="21"/>
      <c r="L16" s="34">
        <v>1765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</row>
    <row r="17" spans="2:23" s="3" customFormat="1" ht="12.75">
      <c r="B17" s="2"/>
      <c r="C17" s="2"/>
      <c r="D17" s="2"/>
      <c r="F17" s="7"/>
      <c r="G17" s="14"/>
      <c r="H17" s="14"/>
      <c r="I17" s="8"/>
      <c r="J17" s="9"/>
      <c r="K17" s="9"/>
      <c r="L17" s="35">
        <v>20879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8"/>
    </row>
    <row r="18" spans="1:5" s="3" customFormat="1" ht="11.25">
      <c r="A18" s="1" t="str">
        <f>"Составлена в базисных ценах на 01.2000 г. и текущих ценах на "&amp;IF(LEN(L18)&gt;3,MID(L18,4,LEN(L18)),L18)</f>
        <v>Составлена в базисных ценах на 01.2000 г. и текущих ценах на </v>
      </c>
      <c r="E18" s="3" t="s">
        <v>367</v>
      </c>
    </row>
    <row r="19" spans="1:12" s="3" customFormat="1" ht="13.5" thickBot="1">
      <c r="A19" s="10"/>
      <c r="L19" s="28"/>
    </row>
    <row r="20" spans="1:14" s="11" customFormat="1" ht="23.25" customHeight="1" thickBot="1">
      <c r="A20" s="181" t="s">
        <v>8</v>
      </c>
      <c r="B20" s="181" t="s">
        <v>0</v>
      </c>
      <c r="C20" s="181" t="s">
        <v>20</v>
      </c>
      <c r="D20" s="17" t="s">
        <v>21</v>
      </c>
      <c r="E20" s="181" t="s">
        <v>22</v>
      </c>
      <c r="F20" s="190" t="s">
        <v>23</v>
      </c>
      <c r="G20" s="191"/>
      <c r="H20" s="190" t="s">
        <v>24</v>
      </c>
      <c r="I20" s="194"/>
      <c r="J20" s="194"/>
      <c r="K20" s="191"/>
      <c r="L20" s="30"/>
      <c r="M20" s="181" t="s">
        <v>25</v>
      </c>
      <c r="N20" s="181" t="s">
        <v>26</v>
      </c>
    </row>
    <row r="21" spans="1:14" s="11" customFormat="1" ht="19.5" customHeight="1" thickBot="1">
      <c r="A21" s="182"/>
      <c r="B21" s="182"/>
      <c r="C21" s="182"/>
      <c r="D21" s="181" t="s">
        <v>31</v>
      </c>
      <c r="E21" s="182"/>
      <c r="F21" s="192"/>
      <c r="G21" s="193"/>
      <c r="H21" s="188" t="s">
        <v>27</v>
      </c>
      <c r="I21" s="189"/>
      <c r="J21" s="188" t="s">
        <v>28</v>
      </c>
      <c r="K21" s="189"/>
      <c r="L21" s="31"/>
      <c r="M21" s="182"/>
      <c r="N21" s="182"/>
    </row>
    <row r="22" spans="1:14" s="11" customFormat="1" ht="19.5" customHeight="1">
      <c r="A22" s="182"/>
      <c r="B22" s="182"/>
      <c r="C22" s="182"/>
      <c r="D22" s="182"/>
      <c r="E22" s="182"/>
      <c r="F22" s="74" t="s">
        <v>29</v>
      </c>
      <c r="G22" s="74" t="s">
        <v>30</v>
      </c>
      <c r="H22" s="74" t="s">
        <v>29</v>
      </c>
      <c r="I22" s="74" t="s">
        <v>30</v>
      </c>
      <c r="J22" s="74" t="s">
        <v>29</v>
      </c>
      <c r="K22" s="74" t="s">
        <v>30</v>
      </c>
      <c r="L22" s="31"/>
      <c r="M22" s="182"/>
      <c r="N22" s="182"/>
    </row>
    <row r="23" spans="1:14" ht="12.75">
      <c r="A23" s="75">
        <v>1</v>
      </c>
      <c r="B23" s="75">
        <v>2</v>
      </c>
      <c r="C23" s="75">
        <v>3</v>
      </c>
      <c r="D23" s="75">
        <v>4</v>
      </c>
      <c r="E23" s="75">
        <v>5</v>
      </c>
      <c r="F23" s="75">
        <v>6</v>
      </c>
      <c r="G23" s="75">
        <v>7</v>
      </c>
      <c r="H23" s="75">
        <v>8</v>
      </c>
      <c r="I23" s="75">
        <v>9</v>
      </c>
      <c r="J23" s="75">
        <v>10</v>
      </c>
      <c r="K23" s="75">
        <v>11</v>
      </c>
      <c r="L23" s="76"/>
      <c r="M23" s="75">
        <v>12</v>
      </c>
      <c r="N23" s="75">
        <v>13</v>
      </c>
    </row>
    <row r="24" spans="1:14" s="2" customFormat="1" ht="17.25" customHeight="1">
      <c r="A24" s="183" t="s">
        <v>183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</row>
    <row r="25" spans="1:14" ht="17.25" customHeight="1">
      <c r="A25" s="185" t="s">
        <v>184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</row>
    <row r="26" spans="1:14" s="2" customFormat="1" ht="12.75">
      <c r="A26" s="77">
        <v>1</v>
      </c>
      <c r="B26" s="78" t="s">
        <v>185</v>
      </c>
      <c r="C26" s="79" t="s">
        <v>186</v>
      </c>
      <c r="D26" s="80" t="s">
        <v>187</v>
      </c>
      <c r="E26" s="81">
        <v>116.25</v>
      </c>
      <c r="F26" s="82">
        <v>10.23</v>
      </c>
      <c r="G26" s="83">
        <v>1189.23</v>
      </c>
      <c r="H26" s="82"/>
      <c r="I26" s="82"/>
      <c r="J26" s="82">
        <v>121.04</v>
      </c>
      <c r="K26" s="83">
        <v>14070.92</v>
      </c>
      <c r="L26" s="84"/>
      <c r="M26" s="82">
        <f>IF(ISNUMBER(K26/G26),IF(NOT(K26/G26=0),K26/G26," ")," ")</f>
        <v>11.831958494151678</v>
      </c>
      <c r="N26" s="80"/>
    </row>
    <row r="27" spans="1:14" s="2" customFormat="1" ht="12.75">
      <c r="A27" s="77">
        <v>2</v>
      </c>
      <c r="B27" s="78" t="s">
        <v>188</v>
      </c>
      <c r="C27" s="79" t="s">
        <v>189</v>
      </c>
      <c r="D27" s="80" t="s">
        <v>187</v>
      </c>
      <c r="E27" s="81">
        <v>1957.39</v>
      </c>
      <c r="F27" s="82">
        <v>10.51</v>
      </c>
      <c r="G27" s="83">
        <v>20572.18</v>
      </c>
      <c r="H27" s="82"/>
      <c r="I27" s="82"/>
      <c r="J27" s="82">
        <v>124.35</v>
      </c>
      <c r="K27" s="83">
        <v>243401.45</v>
      </c>
      <c r="L27" s="84"/>
      <c r="M27" s="82">
        <f>IF(ISNUMBER(K27/G27),IF(NOT(K27/G27=0),K27/G27," ")," ")</f>
        <v>11.831582749130137</v>
      </c>
      <c r="N27" s="80"/>
    </row>
    <row r="28" spans="1:14" s="2" customFormat="1" ht="12.75">
      <c r="A28" s="77">
        <v>3</v>
      </c>
      <c r="B28" s="78">
        <v>2</v>
      </c>
      <c r="C28" s="79" t="s">
        <v>190</v>
      </c>
      <c r="D28" s="80" t="s">
        <v>187</v>
      </c>
      <c r="E28" s="81">
        <v>135.39</v>
      </c>
      <c r="F28" s="82">
        <v>14.94</v>
      </c>
      <c r="G28" s="83">
        <v>2024</v>
      </c>
      <c r="H28" s="82"/>
      <c r="I28" s="82"/>
      <c r="J28" s="82" t="s">
        <v>334</v>
      </c>
      <c r="K28" s="83">
        <v>23944</v>
      </c>
      <c r="L28" s="84"/>
      <c r="M28" s="82">
        <f>IF(ISNUMBER(K28/G28),IF(NOT(K28/G28=0),K28/G28," ")," ")</f>
        <v>11.8300395256917</v>
      </c>
      <c r="N28" s="80"/>
    </row>
    <row r="29" spans="1:14" s="2" customFormat="1" ht="12.75">
      <c r="A29" s="85"/>
      <c r="B29" s="86" t="s">
        <v>191</v>
      </c>
      <c r="C29" s="87" t="s">
        <v>192</v>
      </c>
      <c r="D29" s="88" t="s">
        <v>193</v>
      </c>
      <c r="E29" s="89"/>
      <c r="F29" s="90"/>
      <c r="G29" s="91">
        <v>23783</v>
      </c>
      <c r="H29" s="90"/>
      <c r="I29" s="90"/>
      <c r="J29" s="90"/>
      <c r="K29" s="91">
        <v>281352</v>
      </c>
      <c r="L29" s="92"/>
      <c r="M29" s="90">
        <f>IF(ISNUMBER(K29/G29),IF(NOT(K29/G29=0),K29/G29," ")," ")</f>
        <v>11.829962578312239</v>
      </c>
      <c r="N29" s="88"/>
    </row>
    <row r="30" spans="1:14" ht="17.25" customHeight="1">
      <c r="A30" s="185" t="s">
        <v>194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</row>
    <row r="31" spans="1:14" ht="45">
      <c r="A31" s="77">
        <v>5</v>
      </c>
      <c r="B31" s="78">
        <v>50101</v>
      </c>
      <c r="C31" s="79" t="s">
        <v>195</v>
      </c>
      <c r="D31" s="80" t="s">
        <v>196</v>
      </c>
      <c r="E31" s="81">
        <v>61.81</v>
      </c>
      <c r="F31" s="82">
        <v>62.75</v>
      </c>
      <c r="G31" s="83">
        <v>3878.6</v>
      </c>
      <c r="H31" s="82"/>
      <c r="I31" s="82"/>
      <c r="J31" s="82">
        <v>346</v>
      </c>
      <c r="K31" s="83">
        <v>21386.26</v>
      </c>
      <c r="L31" s="84"/>
      <c r="M31" s="82">
        <f aca="true" t="shared" si="0" ref="M31:M37">IF(ISNUMBER(K31/G31),IF(NOT(K31/G31=0),K31/G31," ")," ")</f>
        <v>5.513912236373949</v>
      </c>
      <c r="N31" s="80" t="s">
        <v>197</v>
      </c>
    </row>
    <row r="32" spans="1:14" ht="12.75">
      <c r="A32" s="77">
        <v>6</v>
      </c>
      <c r="B32" s="78">
        <v>120101</v>
      </c>
      <c r="C32" s="79" t="s">
        <v>198</v>
      </c>
      <c r="D32" s="80" t="s">
        <v>196</v>
      </c>
      <c r="E32" s="81">
        <v>10.99</v>
      </c>
      <c r="F32" s="82">
        <v>124.01</v>
      </c>
      <c r="G32" s="83">
        <v>1362.87</v>
      </c>
      <c r="H32" s="82"/>
      <c r="I32" s="82"/>
      <c r="J32" s="82">
        <v>769</v>
      </c>
      <c r="K32" s="83">
        <v>8451.31</v>
      </c>
      <c r="L32" s="84"/>
      <c r="M32" s="82">
        <f t="shared" si="0"/>
        <v>6.201112358478799</v>
      </c>
      <c r="N32" s="80" t="s">
        <v>197</v>
      </c>
    </row>
    <row r="33" spans="1:14" ht="22.5">
      <c r="A33" s="77">
        <v>7</v>
      </c>
      <c r="B33" s="78">
        <v>120906</v>
      </c>
      <c r="C33" s="79" t="s">
        <v>199</v>
      </c>
      <c r="D33" s="80" t="s">
        <v>196</v>
      </c>
      <c r="E33" s="81">
        <v>51.57</v>
      </c>
      <c r="F33" s="82">
        <v>83.58</v>
      </c>
      <c r="G33" s="83">
        <v>4310.23</v>
      </c>
      <c r="H33" s="82"/>
      <c r="I33" s="82"/>
      <c r="J33" s="82">
        <v>522</v>
      </c>
      <c r="K33" s="83">
        <v>26919.54</v>
      </c>
      <c r="L33" s="84"/>
      <c r="M33" s="82">
        <f t="shared" si="0"/>
        <v>6.245499660110946</v>
      </c>
      <c r="N33" s="80" t="s">
        <v>197</v>
      </c>
    </row>
    <row r="34" spans="1:14" ht="12.75">
      <c r="A34" s="77">
        <v>8</v>
      </c>
      <c r="B34" s="78">
        <v>121011</v>
      </c>
      <c r="C34" s="79" t="s">
        <v>200</v>
      </c>
      <c r="D34" s="80" t="s">
        <v>196</v>
      </c>
      <c r="E34" s="81">
        <v>21.11</v>
      </c>
      <c r="F34" s="82">
        <v>32.24</v>
      </c>
      <c r="G34" s="83">
        <v>680.59</v>
      </c>
      <c r="H34" s="82"/>
      <c r="I34" s="82"/>
      <c r="J34" s="82">
        <v>105</v>
      </c>
      <c r="K34" s="83">
        <v>2216.55</v>
      </c>
      <c r="L34" s="84"/>
      <c r="M34" s="82">
        <f t="shared" si="0"/>
        <v>3.2568065942784936</v>
      </c>
      <c r="N34" s="80" t="s">
        <v>197</v>
      </c>
    </row>
    <row r="35" spans="1:14" ht="33.75">
      <c r="A35" s="77">
        <v>9</v>
      </c>
      <c r="B35" s="78">
        <v>330804</v>
      </c>
      <c r="C35" s="79" t="s">
        <v>201</v>
      </c>
      <c r="D35" s="80" t="s">
        <v>196</v>
      </c>
      <c r="E35" s="81">
        <v>123.65</v>
      </c>
      <c r="F35" s="82">
        <v>1.44</v>
      </c>
      <c r="G35" s="83">
        <v>178.04</v>
      </c>
      <c r="H35" s="82"/>
      <c r="I35" s="82"/>
      <c r="J35" s="82">
        <v>4</v>
      </c>
      <c r="K35" s="83">
        <v>494.6</v>
      </c>
      <c r="L35" s="84"/>
      <c r="M35" s="82">
        <f t="shared" si="0"/>
        <v>2.7780274095708832</v>
      </c>
      <c r="N35" s="80" t="s">
        <v>197</v>
      </c>
    </row>
    <row r="36" spans="1:14" ht="22.5">
      <c r="A36" s="77">
        <v>10</v>
      </c>
      <c r="B36" s="78">
        <v>400001</v>
      </c>
      <c r="C36" s="79" t="s">
        <v>202</v>
      </c>
      <c r="D36" s="80" t="s">
        <v>196</v>
      </c>
      <c r="E36" s="81">
        <v>2.11</v>
      </c>
      <c r="F36" s="82">
        <v>103.2</v>
      </c>
      <c r="G36" s="83">
        <v>217.77</v>
      </c>
      <c r="H36" s="82"/>
      <c r="I36" s="82"/>
      <c r="J36" s="82">
        <v>575</v>
      </c>
      <c r="K36" s="83">
        <v>1213.25</v>
      </c>
      <c r="L36" s="84"/>
      <c r="M36" s="82">
        <f t="shared" si="0"/>
        <v>5.571244891399182</v>
      </c>
      <c r="N36" s="80" t="s">
        <v>197</v>
      </c>
    </row>
    <row r="37" spans="1:14" ht="12.75">
      <c r="A37" s="85"/>
      <c r="B37" s="86" t="s">
        <v>191</v>
      </c>
      <c r="C37" s="87" t="s">
        <v>203</v>
      </c>
      <c r="D37" s="88" t="s">
        <v>193</v>
      </c>
      <c r="E37" s="89"/>
      <c r="F37" s="90"/>
      <c r="G37" s="91">
        <v>10630</v>
      </c>
      <c r="H37" s="90"/>
      <c r="I37" s="90"/>
      <c r="J37" s="90"/>
      <c r="K37" s="91">
        <v>60693</v>
      </c>
      <c r="L37" s="92"/>
      <c r="M37" s="90">
        <f t="shared" si="0"/>
        <v>5.709595484477893</v>
      </c>
      <c r="N37" s="88"/>
    </row>
    <row r="38" spans="1:14" ht="17.25" customHeight="1">
      <c r="A38" s="185" t="s">
        <v>204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</row>
    <row r="39" spans="1:14" ht="22.5">
      <c r="A39" s="77">
        <v>12</v>
      </c>
      <c r="B39" s="78" t="s">
        <v>205</v>
      </c>
      <c r="C39" s="79" t="s">
        <v>206</v>
      </c>
      <c r="D39" s="80" t="s">
        <v>207</v>
      </c>
      <c r="E39" s="81">
        <v>1.2064</v>
      </c>
      <c r="F39" s="82">
        <v>3030</v>
      </c>
      <c r="G39" s="83">
        <v>3655.39</v>
      </c>
      <c r="H39" s="82">
        <v>12115</v>
      </c>
      <c r="I39" s="82">
        <v>14615.53</v>
      </c>
      <c r="J39" s="82">
        <v>12629.62</v>
      </c>
      <c r="K39" s="83">
        <v>15236.38</v>
      </c>
      <c r="L39" s="84"/>
      <c r="M39" s="82">
        <f>IF(ISNUMBER(K39/G39),IF(NOT(K39/G39=0),K39/G39," ")," ")</f>
        <v>4.168195459308035</v>
      </c>
      <c r="N39" s="80" t="s">
        <v>208</v>
      </c>
    </row>
    <row r="40" spans="1:14" ht="45">
      <c r="A40" s="77">
        <v>13</v>
      </c>
      <c r="B40" s="78" t="s">
        <v>209</v>
      </c>
      <c r="C40" s="79" t="s">
        <v>210</v>
      </c>
      <c r="D40" s="80" t="s">
        <v>207</v>
      </c>
      <c r="E40" s="81">
        <v>1.4139</v>
      </c>
      <c r="F40" s="82">
        <v>2970</v>
      </c>
      <c r="G40" s="83">
        <v>4199.3</v>
      </c>
      <c r="H40" s="82">
        <v>11652.6</v>
      </c>
      <c r="I40" s="82">
        <v>16475.61</v>
      </c>
      <c r="J40" s="82">
        <v>12157.98</v>
      </c>
      <c r="K40" s="83">
        <v>17190.17</v>
      </c>
      <c r="L40" s="84"/>
      <c r="M40" s="82">
        <f>IF(ISNUMBER(K40/G40),IF(NOT(K40/G40=0),K40/G40," ")," ")</f>
        <v>4.093579882361345</v>
      </c>
      <c r="N40" s="80" t="s">
        <v>211</v>
      </c>
    </row>
    <row r="41" spans="1:14" ht="22.5">
      <c r="A41" s="77">
        <v>14</v>
      </c>
      <c r="B41" s="78" t="s">
        <v>212</v>
      </c>
      <c r="C41" s="79" t="s">
        <v>213</v>
      </c>
      <c r="D41" s="80" t="s">
        <v>214</v>
      </c>
      <c r="E41" s="81">
        <v>0.7855</v>
      </c>
      <c r="F41" s="82">
        <v>117</v>
      </c>
      <c r="G41" s="83">
        <v>91.93</v>
      </c>
      <c r="H41" s="82">
        <v>160</v>
      </c>
      <c r="I41" s="82">
        <v>125.68</v>
      </c>
      <c r="J41" s="82">
        <v>374.7</v>
      </c>
      <c r="K41" s="83">
        <v>294.31</v>
      </c>
      <c r="L41" s="84"/>
      <c r="M41" s="82">
        <f>IF(ISNUMBER(K41/G41),IF(NOT(K41/G41=0),K41/G41," ")," ")</f>
        <v>3.201457630806048</v>
      </c>
      <c r="N41" s="80" t="s">
        <v>215</v>
      </c>
    </row>
    <row r="42" spans="1:14" ht="45">
      <c r="A42" s="77">
        <v>15</v>
      </c>
      <c r="B42" s="78" t="s">
        <v>216</v>
      </c>
      <c r="C42" s="79" t="s">
        <v>217</v>
      </c>
      <c r="D42" s="80" t="s">
        <v>207</v>
      </c>
      <c r="E42" s="81">
        <v>250.286</v>
      </c>
      <c r="F42" s="82">
        <v>507</v>
      </c>
      <c r="G42" s="83">
        <v>126895</v>
      </c>
      <c r="H42" s="82">
        <v>2392</v>
      </c>
      <c r="I42" s="82">
        <v>598684.11</v>
      </c>
      <c r="J42" s="82">
        <v>2580.83</v>
      </c>
      <c r="K42" s="83">
        <v>645945.64</v>
      </c>
      <c r="L42" s="84"/>
      <c r="M42" s="82">
        <f>IF(ISNUMBER(K42/G42),IF(NOT(K42/G42=0),K42/G42," ")," ")</f>
        <v>5.0903947358051935</v>
      </c>
      <c r="N42" s="80" t="s">
        <v>218</v>
      </c>
    </row>
    <row r="43" spans="1:14" ht="17.25" customHeight="1">
      <c r="A43" s="183" t="s">
        <v>219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</row>
    <row r="44" spans="1:14" ht="17.25" customHeight="1">
      <c r="A44" s="185" t="s">
        <v>204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</row>
    <row r="45" spans="1:14" ht="12.75">
      <c r="A45" s="77">
        <v>16</v>
      </c>
      <c r="B45" s="78" t="s">
        <v>220</v>
      </c>
      <c r="C45" s="79" t="s">
        <v>221</v>
      </c>
      <c r="D45" s="80" t="s">
        <v>207</v>
      </c>
      <c r="E45" s="81">
        <v>188.5</v>
      </c>
      <c r="F45" s="82"/>
      <c r="G45" s="83"/>
      <c r="H45" s="82"/>
      <c r="I45" s="82"/>
      <c r="J45" s="82"/>
      <c r="K45" s="83"/>
      <c r="L45" s="84"/>
      <c r="M45" s="82" t="str">
        <f>IF(ISNUMBER(K45/G45),IF(NOT(K45/G45=0),K45/G45," ")," ")</f>
        <v> </v>
      </c>
      <c r="N45" s="80"/>
    </row>
    <row r="46" spans="1:14" ht="12.75">
      <c r="A46" s="93"/>
      <c r="B46" s="94" t="s">
        <v>191</v>
      </c>
      <c r="C46" s="95" t="s">
        <v>222</v>
      </c>
      <c r="D46" s="96" t="s">
        <v>193</v>
      </c>
      <c r="E46" s="97"/>
      <c r="F46" s="98"/>
      <c r="G46" s="99">
        <v>134865</v>
      </c>
      <c r="H46" s="98"/>
      <c r="I46" s="98"/>
      <c r="J46" s="98"/>
      <c r="K46" s="99">
        <v>678780</v>
      </c>
      <c r="L46" s="100"/>
      <c r="M46" s="98">
        <f>IF(ISNUMBER(K46/G46),IF(NOT(K46/G46=0),K46/G46," ")," ")</f>
        <v>5.033033033033033</v>
      </c>
      <c r="N46" s="96"/>
    </row>
    <row r="47" spans="1:14" ht="12.75">
      <c r="A47" s="186" t="s">
        <v>168</v>
      </c>
      <c r="B47" s="187"/>
      <c r="C47" s="187"/>
      <c r="D47" s="187"/>
      <c r="E47" s="187"/>
      <c r="F47" s="187"/>
      <c r="G47" s="101">
        <v>167254</v>
      </c>
      <c r="H47" s="102"/>
      <c r="I47" s="102"/>
      <c r="J47" s="102"/>
      <c r="K47" s="101">
        <v>996942</v>
      </c>
      <c r="L47" s="103"/>
      <c r="M47" s="101">
        <f aca="true" ca="1" t="shared" si="1" ref="M47:M57">IF(ISNUMBER(INDIRECT("K"&amp;ROW())/INDIRECT("G"&amp;ROW())),INDIRECT("K"&amp;ROW())/INDIRECT("G"&amp;ROW())," ")</f>
        <v>5.9606466810958185</v>
      </c>
      <c r="N47" s="104" t="s">
        <v>223</v>
      </c>
    </row>
    <row r="48" spans="1:14" ht="12.75">
      <c r="A48" s="186" t="s">
        <v>173</v>
      </c>
      <c r="B48" s="187"/>
      <c r="C48" s="187"/>
      <c r="D48" s="187"/>
      <c r="E48" s="187"/>
      <c r="F48" s="187"/>
      <c r="G48" s="101"/>
      <c r="H48" s="102"/>
      <c r="I48" s="102"/>
      <c r="J48" s="102"/>
      <c r="K48" s="101"/>
      <c r="L48" s="103"/>
      <c r="M48" s="101" t="str">
        <f ca="1" t="shared" si="1"/>
        <v> </v>
      </c>
      <c r="N48" s="104" t="s">
        <v>223</v>
      </c>
    </row>
    <row r="49" spans="1:14" ht="12.75">
      <c r="A49" s="186" t="s">
        <v>174</v>
      </c>
      <c r="B49" s="187"/>
      <c r="C49" s="187"/>
      <c r="D49" s="187"/>
      <c r="E49" s="187"/>
      <c r="F49" s="187"/>
      <c r="G49" s="101">
        <v>23524</v>
      </c>
      <c r="H49" s="102"/>
      <c r="I49" s="102"/>
      <c r="J49" s="102"/>
      <c r="K49" s="101">
        <v>278348</v>
      </c>
      <c r="L49" s="103"/>
      <c r="M49" s="101">
        <f ca="1" t="shared" si="1"/>
        <v>11.832511477639857</v>
      </c>
      <c r="N49" s="104" t="s">
        <v>223</v>
      </c>
    </row>
    <row r="50" spans="1:14" ht="12.75">
      <c r="A50" s="186" t="s">
        <v>175</v>
      </c>
      <c r="B50" s="187"/>
      <c r="C50" s="187"/>
      <c r="D50" s="187"/>
      <c r="E50" s="187"/>
      <c r="F50" s="187"/>
      <c r="G50" s="101">
        <v>134865</v>
      </c>
      <c r="H50" s="102"/>
      <c r="I50" s="102"/>
      <c r="J50" s="102"/>
      <c r="K50" s="101">
        <v>678780</v>
      </c>
      <c r="L50" s="103"/>
      <c r="M50" s="101">
        <f ca="1" t="shared" si="1"/>
        <v>5.033033033033033</v>
      </c>
      <c r="N50" s="104" t="s">
        <v>223</v>
      </c>
    </row>
    <row r="51" spans="1:14" ht="12.75">
      <c r="A51" s="186" t="s">
        <v>176</v>
      </c>
      <c r="B51" s="187"/>
      <c r="C51" s="187"/>
      <c r="D51" s="187"/>
      <c r="E51" s="187"/>
      <c r="F51" s="187"/>
      <c r="G51" s="101">
        <v>10630</v>
      </c>
      <c r="H51" s="102"/>
      <c r="I51" s="102"/>
      <c r="J51" s="102"/>
      <c r="K51" s="101">
        <v>60693</v>
      </c>
      <c r="L51" s="103"/>
      <c r="M51" s="101">
        <f ca="1" t="shared" si="1"/>
        <v>5.709595484477893</v>
      </c>
      <c r="N51" s="104" t="s">
        <v>223</v>
      </c>
    </row>
    <row r="52" spans="1:14" ht="12.75">
      <c r="A52" s="179" t="s">
        <v>177</v>
      </c>
      <c r="B52" s="180"/>
      <c r="C52" s="180"/>
      <c r="D52" s="180"/>
      <c r="E52" s="180"/>
      <c r="F52" s="180"/>
      <c r="G52" s="101">
        <v>24465</v>
      </c>
      <c r="H52" s="102"/>
      <c r="I52" s="102"/>
      <c r="J52" s="102"/>
      <c r="K52" s="101">
        <v>289482</v>
      </c>
      <c r="L52" s="103"/>
      <c r="M52" s="101">
        <f ca="1" t="shared" si="1"/>
        <v>11.832495401594114</v>
      </c>
      <c r="N52" s="104" t="s">
        <v>223</v>
      </c>
    </row>
    <row r="53" spans="1:14" ht="12.75">
      <c r="A53" s="179" t="s">
        <v>178</v>
      </c>
      <c r="B53" s="180"/>
      <c r="C53" s="180"/>
      <c r="D53" s="180"/>
      <c r="E53" s="180"/>
      <c r="F53" s="180"/>
      <c r="G53" s="101">
        <v>14114</v>
      </c>
      <c r="H53" s="102"/>
      <c r="I53" s="102"/>
      <c r="J53" s="102"/>
      <c r="K53" s="101">
        <v>167009</v>
      </c>
      <c r="L53" s="103"/>
      <c r="M53" s="101">
        <f ca="1" t="shared" si="1"/>
        <v>11.832860989088848</v>
      </c>
      <c r="N53" s="104" t="s">
        <v>223</v>
      </c>
    </row>
    <row r="54" spans="1:14" ht="12.75">
      <c r="A54" s="179" t="s">
        <v>179</v>
      </c>
      <c r="B54" s="180"/>
      <c r="C54" s="180"/>
      <c r="D54" s="180"/>
      <c r="E54" s="180"/>
      <c r="F54" s="180"/>
      <c r="G54" s="101"/>
      <c r="H54" s="102"/>
      <c r="I54" s="102"/>
      <c r="J54" s="102"/>
      <c r="K54" s="101"/>
      <c r="L54" s="103"/>
      <c r="M54" s="101" t="str">
        <f ca="1" t="shared" si="1"/>
        <v> </v>
      </c>
      <c r="N54" s="104" t="s">
        <v>223</v>
      </c>
    </row>
    <row r="55" spans="1:14" ht="12.75">
      <c r="A55" s="186" t="s">
        <v>180</v>
      </c>
      <c r="B55" s="187"/>
      <c r="C55" s="187"/>
      <c r="D55" s="187"/>
      <c r="E55" s="187"/>
      <c r="F55" s="187"/>
      <c r="G55" s="101">
        <v>205833</v>
      </c>
      <c r="H55" s="102"/>
      <c r="I55" s="102"/>
      <c r="J55" s="102"/>
      <c r="K55" s="101">
        <v>1453433</v>
      </c>
      <c r="L55" s="103"/>
      <c r="M55" s="101">
        <f ca="1" t="shared" si="1"/>
        <v>7.061224390646786</v>
      </c>
      <c r="N55" s="104" t="s">
        <v>223</v>
      </c>
    </row>
    <row r="56" spans="1:14" ht="12.75">
      <c r="A56" s="186" t="s">
        <v>181</v>
      </c>
      <c r="B56" s="187"/>
      <c r="C56" s="187"/>
      <c r="D56" s="187"/>
      <c r="E56" s="187"/>
      <c r="F56" s="187"/>
      <c r="G56" s="101">
        <v>205833</v>
      </c>
      <c r="H56" s="102"/>
      <c r="I56" s="102"/>
      <c r="J56" s="102"/>
      <c r="K56" s="101">
        <v>1453433</v>
      </c>
      <c r="L56" s="103"/>
      <c r="M56" s="101">
        <f ca="1" t="shared" si="1"/>
        <v>7.061224390646786</v>
      </c>
      <c r="N56" s="104" t="s">
        <v>223</v>
      </c>
    </row>
    <row r="57" spans="1:14" ht="12.75">
      <c r="A57" s="179" t="s">
        <v>182</v>
      </c>
      <c r="B57" s="180"/>
      <c r="C57" s="180"/>
      <c r="D57" s="180"/>
      <c r="E57" s="180"/>
      <c r="F57" s="180"/>
      <c r="G57" s="101">
        <v>205833</v>
      </c>
      <c r="H57" s="102"/>
      <c r="I57" s="102"/>
      <c r="J57" s="102"/>
      <c r="K57" s="101">
        <v>1453433</v>
      </c>
      <c r="L57" s="103"/>
      <c r="M57" s="101">
        <f ca="1" t="shared" si="1"/>
        <v>7.061224390646786</v>
      </c>
      <c r="N57" s="104" t="s">
        <v>223</v>
      </c>
    </row>
    <row r="58" spans="1:14" ht="12.75">
      <c r="A58" s="26"/>
      <c r="B58" s="12" t="s">
        <v>225</v>
      </c>
      <c r="G58" s="36"/>
      <c r="H58" s="37"/>
      <c r="I58" s="37"/>
      <c r="J58" s="37"/>
      <c r="K58" s="36">
        <v>261618</v>
      </c>
      <c r="L58" s="32"/>
      <c r="M58" s="36"/>
      <c r="N58" s="26"/>
    </row>
    <row r="59" spans="1:14" ht="12.75">
      <c r="A59" s="1"/>
      <c r="B59" s="2" t="s">
        <v>333</v>
      </c>
      <c r="C59" s="2"/>
      <c r="D59" s="2"/>
      <c r="E59" s="2"/>
      <c r="F59" s="2"/>
      <c r="G59" s="2"/>
      <c r="H59" s="2"/>
      <c r="I59" s="2"/>
      <c r="J59" s="2"/>
      <c r="K59" s="2">
        <v>1715051</v>
      </c>
      <c r="L59" s="33"/>
      <c r="M59" s="2"/>
      <c r="N59" s="2"/>
    </row>
    <row r="60" spans="1:14" ht="12.75">
      <c r="A60" s="134"/>
      <c r="B60" s="8" t="s">
        <v>359</v>
      </c>
      <c r="C60" s="8"/>
      <c r="D60" s="8"/>
      <c r="E60" s="8"/>
      <c r="F60" s="8"/>
      <c r="G60" s="2"/>
      <c r="H60" s="2"/>
      <c r="I60" s="2"/>
      <c r="J60" s="2"/>
      <c r="K60" s="8">
        <v>1793943</v>
      </c>
      <c r="L60" s="33"/>
      <c r="M60" s="2"/>
      <c r="N60" s="2"/>
    </row>
    <row r="61" spans="1:14" ht="12.75">
      <c r="A61" s="175" t="s">
        <v>362</v>
      </c>
      <c r="B61" s="176"/>
      <c r="C61" s="176"/>
      <c r="D61" s="176"/>
      <c r="E61" s="176"/>
      <c r="F61" s="176"/>
      <c r="G61" s="2"/>
      <c r="H61" s="2"/>
      <c r="I61" s="2"/>
      <c r="J61" s="2"/>
      <c r="K61" s="8">
        <v>273652</v>
      </c>
      <c r="L61" s="33"/>
      <c r="M61" s="2"/>
      <c r="N61" s="2"/>
    </row>
    <row r="62" spans="1:14" ht="30.75" customHeight="1">
      <c r="A62" s="1"/>
      <c r="B62" s="3" t="s">
        <v>361</v>
      </c>
      <c r="C62" s="3"/>
      <c r="D62" s="2"/>
      <c r="E62" s="2"/>
      <c r="F62" s="2"/>
      <c r="G62" s="2"/>
      <c r="H62" s="2"/>
      <c r="I62" s="2"/>
      <c r="J62" s="2"/>
      <c r="K62" s="2"/>
      <c r="L62" s="33"/>
      <c r="M62" s="2"/>
      <c r="N62" s="2"/>
    </row>
    <row r="63" spans="1:14" ht="32.25" customHeight="1">
      <c r="A63" s="13"/>
      <c r="B63" s="2"/>
      <c r="C63" s="2"/>
      <c r="D63" s="2"/>
      <c r="E63" s="2"/>
      <c r="F63" s="2"/>
      <c r="G63" s="2"/>
      <c r="H63" s="2"/>
      <c r="I63" s="2"/>
      <c r="J63" s="2"/>
      <c r="K63" s="2"/>
      <c r="L63" s="33"/>
      <c r="M63" s="2"/>
      <c r="N63" s="2"/>
    </row>
    <row r="64" spans="2:4" ht="12.75">
      <c r="B64" s="46" t="s">
        <v>370</v>
      </c>
      <c r="C64" s="46"/>
      <c r="D64" s="46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sheetProtection/>
  <mergeCells count="46">
    <mergeCell ref="G12:H12"/>
    <mergeCell ref="J12:K12"/>
    <mergeCell ref="A5:N5"/>
    <mergeCell ref="A6:N6"/>
    <mergeCell ref="A7:N7"/>
    <mergeCell ref="A8:N8"/>
    <mergeCell ref="G15:H15"/>
    <mergeCell ref="J15:K15"/>
    <mergeCell ref="J14:K14"/>
    <mergeCell ref="G10:I10"/>
    <mergeCell ref="G11:H11"/>
    <mergeCell ref="J11:K11"/>
    <mergeCell ref="G13:H13"/>
    <mergeCell ref="J13:K13"/>
    <mergeCell ref="G14:H14"/>
    <mergeCell ref="J10:M10"/>
    <mergeCell ref="A52:F52"/>
    <mergeCell ref="D21:D22"/>
    <mergeCell ref="H21:I21"/>
    <mergeCell ref="A44:N44"/>
    <mergeCell ref="M20:M22"/>
    <mergeCell ref="N20:N22"/>
    <mergeCell ref="J21:K21"/>
    <mergeCell ref="F20:G21"/>
    <mergeCell ref="H20:K20"/>
    <mergeCell ref="A43:N43"/>
    <mergeCell ref="A38:N38"/>
    <mergeCell ref="A56:F56"/>
    <mergeCell ref="A57:F57"/>
    <mergeCell ref="A47:F47"/>
    <mergeCell ref="A48:F48"/>
    <mergeCell ref="A49:F49"/>
    <mergeCell ref="A50:F50"/>
    <mergeCell ref="A54:F54"/>
    <mergeCell ref="A55:F55"/>
    <mergeCell ref="A51:F51"/>
    <mergeCell ref="A61:F61"/>
    <mergeCell ref="A4:N4"/>
    <mergeCell ref="A53:F53"/>
    <mergeCell ref="A20:A22"/>
    <mergeCell ref="B20:B22"/>
    <mergeCell ref="C20:C22"/>
    <mergeCell ref="E20:E22"/>
    <mergeCell ref="A24:N24"/>
    <mergeCell ref="A25:N25"/>
    <mergeCell ref="A30:N30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4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User-E</cp:lastModifiedBy>
  <cp:lastPrinted>2016-04-14T05:17:10Z</cp:lastPrinted>
  <dcterms:created xsi:type="dcterms:W3CDTF">2003-01-28T12:33:10Z</dcterms:created>
  <dcterms:modified xsi:type="dcterms:W3CDTF">2016-04-14T05:24:41Z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