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activeTab="1"/>
  </bookViews>
  <sheets>
    <sheet name="Локальная смета" sheetId="1" r:id="rId1"/>
    <sheet name="Ведомость ресурсов" sheetId="2" r:id="rId2"/>
  </sheets>
  <definedNames>
    <definedName name="Print_Titles_1">'Локальная смета'!$25:$25</definedName>
    <definedName name="Print_Titles_2">'Ведомость ресурсов'!$23:$23</definedName>
    <definedName name="_xlnm.Print_Area" localSheetId="0">'Локальная смета'!$A$1:$U$61</definedName>
  </definedNames>
  <calcPr calcId="114210" fullCalcOnLoad="1" iterateDelta="1E-4"/>
</workbook>
</file>

<file path=xl/calcChain.xml><?xml version="1.0" encoding="utf-8"?>
<calcChain xmlns="http://schemas.openxmlformats.org/spreadsheetml/2006/main">
  <c r="M71" i="2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8"/>
  <c r="M47"/>
  <c r="M46"/>
  <c r="M45"/>
  <c r="M44"/>
  <c r="M43"/>
  <c r="M42"/>
  <c r="M41"/>
  <c r="M40"/>
  <c r="M39"/>
  <c r="M38"/>
  <c r="M37"/>
  <c r="M36"/>
  <c r="M35"/>
  <c r="M34"/>
  <c r="M33"/>
  <c r="M31"/>
  <c r="M30"/>
  <c r="M29"/>
  <c r="M28"/>
  <c r="M27"/>
  <c r="M26"/>
  <c r="A18"/>
  <c r="J15"/>
  <c r="G15"/>
  <c r="J14"/>
  <c r="G14"/>
  <c r="J13"/>
  <c r="G13"/>
  <c r="J12"/>
  <c r="G12"/>
  <c r="J11"/>
  <c r="G11"/>
  <c r="A20" i="1"/>
  <c r="J19"/>
  <c r="G19"/>
  <c r="J18"/>
  <c r="G18"/>
  <c r="J17"/>
  <c r="G17"/>
  <c r="J16"/>
  <c r="G16"/>
  <c r="J15"/>
  <c r="G15"/>
</calcChain>
</file>

<file path=xl/comments1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  <charset val="204"/>
          </rPr>
          <t>&lt;подпись 200 атрибут 950 текст&gt;  &lt;подпись 200 значение&gt;</t>
        </r>
      </text>
    </comment>
    <comment ref="H3" authorId="0">
      <text>
        <r>
          <rPr>
            <sz val="10"/>
            <rFont val="Arial"/>
            <family val="2"/>
            <charset val="204"/>
          </rPr>
          <t>&lt;подпись 210 атрибут 950 текст&gt;  &lt;подпись 210 значение&gt;</t>
        </r>
      </text>
    </comment>
    <comment ref="A4" authorId="0">
      <text>
        <r>
          <rPr>
            <sz val="10"/>
            <rFont val="Arial"/>
            <family val="2"/>
            <charset val="204"/>
          </rPr>
          <t>_________________ /&lt;подпись 200 атрибут 950 значение&gt;/</t>
        </r>
      </text>
    </comment>
    <comment ref="H4" authorId="0">
      <text>
        <r>
          <rPr>
            <sz val="10"/>
            <rFont val="Arial"/>
            <family val="2"/>
            <charset val="204"/>
          </rPr>
          <t>_________________ /&lt;подпись 210 атрибут 950 значение&gt;/</t>
        </r>
      </text>
    </comment>
    <comment ref="A7" authorId="0">
      <text>
        <r>
          <rPr>
            <sz val="10"/>
            <rFont val="Arial"/>
            <family val="2"/>
            <charset val="204"/>
          </rPr>
          <t>&lt;Наименование стройки&gt;</t>
        </r>
      </text>
    </comment>
    <comment ref="A8" authorId="0">
      <text>
        <r>
          <rPr>
            <sz val="10"/>
            <rFont val="Arial"/>
            <family val="2"/>
            <charset val="204"/>
          </rPr>
          <t>&lt;Наименование объекта&gt;</t>
        </r>
      </text>
    </comment>
    <comment ref="A9" authorId="0">
      <text>
        <r>
          <rPr>
            <sz val="10"/>
            <rFont val="Arial"/>
            <family val="2"/>
            <charset val="204"/>
          </rPr>
          <t>&lt;Индекс/ЛН локальной сметы&gt;</t>
        </r>
      </text>
    </comment>
    <comment ref="A11" authorId="0">
      <text>
        <r>
          <rPr>
            <sz val="10"/>
            <rFont val="Arial"/>
            <family val="2"/>
            <charset val="204"/>
          </rPr>
          <t>на &lt;Наименование локальной сметы&gt;</t>
        </r>
      </text>
    </comment>
    <comment ref="A12" authorId="0">
      <text>
        <r>
          <rPr>
            <sz val="10"/>
            <rFont val="Arial"/>
            <family val="2"/>
            <charset val="204"/>
          </rPr>
          <t>&lt;Основание&gt;</t>
        </r>
      </text>
    </comment>
    <comment ref="G15" authorId="0">
      <text>
        <r>
          <rPr>
            <sz val="10"/>
            <rFont val="Arial"/>
            <family val="2"/>
            <charset val="204"/>
          </rPr>
          <t>=&lt;Итого по расчету&gt;/1000</t>
        </r>
      </text>
    </comment>
    <comment ref="J15" authorId="0">
      <text>
        <r>
          <rPr>
            <sz val="10"/>
            <rFont val="Arial"/>
            <family val="2"/>
            <charset val="204"/>
          </rPr>
          <t>=&lt;Итого по расчету&gt;/1000</t>
        </r>
      </text>
    </comment>
    <comment ref="G16" authorId="0">
      <text>
        <r>
          <rPr>
            <sz val="10"/>
            <rFont val="Arial"/>
            <family val="2"/>
            <charset val="204"/>
          </rPr>
          <t>=&lt;Итого Оборудование&gt;/1000</t>
        </r>
      </text>
    </comment>
    <comment ref="J16" authorId="0">
      <text>
        <r>
          <rPr>
            <sz val="10"/>
            <rFont val="Arial"/>
            <family val="2"/>
            <charset val="204"/>
          </rPr>
          <t>=&lt;Итого Оборудование&gt;/1000</t>
        </r>
      </text>
    </comment>
    <comment ref="G17" authorId="0">
      <text>
        <r>
          <rPr>
            <sz val="10"/>
            <rFont val="Arial"/>
            <family val="2"/>
            <charset val="204"/>
          </rPr>
          <t>=&lt;Итого Монтажные работы &gt;/1000</t>
        </r>
      </text>
    </comment>
    <comment ref="J17" authorId="0">
      <text>
        <r>
          <rPr>
            <sz val="10"/>
            <rFont val="Arial"/>
            <family val="2"/>
            <charset val="204"/>
          </rPr>
          <t>=&lt;Итого Монтажные работы &gt;/1000</t>
        </r>
      </text>
    </comment>
    <comment ref="V18" authorId="0">
      <text>
        <r>
          <rPr>
            <sz val="10"/>
            <rFont val="Arial"/>
            <family val="2"/>
            <charset val="204"/>
          </rPr>
          <t>&lt;Итого ТЗ с коэф. к итогам&gt;</t>
        </r>
      </text>
    </comment>
    <comment ref="W18" authorId="0">
      <text>
        <r>
          <rPr>
            <sz val="10"/>
            <rFont val="Arial"/>
            <family val="2"/>
            <charset val="204"/>
          </rPr>
          <t>&lt;Итого ТЗ с коэф. к итогам&gt;</t>
        </r>
      </text>
    </comment>
    <comment ref="X18" authorId="0">
      <text>
        <r>
          <rPr>
            <sz val="10"/>
            <rFont val="Arial"/>
            <family val="2"/>
            <charset val="204"/>
          </rPr>
          <t>&lt;Итого ФОТ&gt;</t>
        </r>
      </text>
    </comment>
    <comment ref="Y18" authorId="0">
      <text>
        <r>
          <rPr>
            <sz val="10"/>
            <rFont val="Arial"/>
            <family val="2"/>
            <charset val="204"/>
          </rPr>
          <t>&lt;Итого НР&gt;</t>
        </r>
      </text>
    </comment>
    <comment ref="Z18" authorId="0">
      <text>
        <r>
          <rPr>
            <sz val="10"/>
            <rFont val="Arial"/>
            <family val="2"/>
            <charset val="204"/>
          </rPr>
          <t>&lt;Итого СП&gt;</t>
        </r>
      </text>
    </comment>
    <comment ref="G19" authorId="0">
      <text>
        <r>
          <rPr>
            <sz val="10"/>
            <rFont val="Arial"/>
            <family val="2"/>
            <charset val="204"/>
          </rPr>
          <t>=&lt;Итого ФОТ с индексами&gt;/1000</t>
        </r>
      </text>
    </comment>
    <comment ref="J19" authorId="0">
      <text>
        <r>
          <rPr>
            <sz val="10"/>
            <rFont val="Arial"/>
            <family val="2"/>
            <charset val="204"/>
          </rPr>
          <t>=&lt;Итого ФОТ с индексами&gt;/1000</t>
        </r>
      </text>
    </comment>
    <comment ref="V19" authorId="0">
      <text>
        <r>
          <rPr>
            <sz val="10"/>
            <rFont val="Arial"/>
            <family val="2"/>
            <charset val="204"/>
          </rPr>
          <t>&lt;Итого ТЗМ с коэф. к итогам&gt;</t>
        </r>
      </text>
    </comment>
    <comment ref="W19" authorId="0">
      <text>
        <r>
          <rPr>
            <sz val="10"/>
            <rFont val="Arial"/>
            <family val="2"/>
            <charset val="204"/>
          </rPr>
          <t>&lt;Итого ТЗМ с коэф. к итогам&gt;</t>
        </r>
      </text>
    </comment>
    <comment ref="X19" authorId="0">
      <text>
        <r>
          <rPr>
            <sz val="10"/>
            <rFont val="Arial"/>
            <family val="2"/>
            <charset val="204"/>
          </rPr>
          <t>&lt;Итого ФОТ&gt;</t>
        </r>
      </text>
    </comment>
    <comment ref="Y19" authorId="0">
      <text>
        <r>
          <rPr>
            <sz val="10"/>
            <rFont val="Arial"/>
            <family val="2"/>
            <charset val="204"/>
          </rPr>
          <t>&lt;Итого НР&gt;</t>
        </r>
      </text>
    </comment>
    <comment ref="Z19" authorId="0">
      <text>
        <r>
          <rPr>
            <sz val="10"/>
            <rFont val="Arial"/>
            <family val="2"/>
            <charset val="204"/>
          </rPr>
          <t>&lt;Итого СП&gt;</t>
        </r>
      </text>
    </comment>
    <comment ref="L20" authorId="0">
      <text>
        <r>
          <rPr>
            <sz val="10"/>
            <rFont val="Arial"/>
            <family val="2"/>
            <charset val="204"/>
          </rPr>
          <t>&lt;Отчетный период (учет выполненных работ)&gt;</t>
        </r>
      </text>
    </comment>
    <comment ref="A25" authorId="0">
      <text>
        <r>
          <rPr>
            <sz val="10"/>
            <rFont val="Arial"/>
            <family val="2"/>
            <charset val="204"/>
          </rPr>
          <t>&lt;Номер позиции по смете&gt;</t>
        </r>
      </text>
    </comment>
    <comment ref="B25" authorId="0">
      <text>
        <r>
          <rPr>
            <sz val="10"/>
            <rFont val="Arial"/>
            <family val="2"/>
            <charset val="204"/>
          </rPr>
          <t>&lt;Обоснование (код) позиции&gt;
&lt;Наименование (текстовая часть) расценки&gt;
&lt;Ед. измерения по расценке&gt;
&lt;Формула расчета стоимости единицы&gt;</t>
        </r>
      </text>
    </comment>
    <comment ref="C25" authorId="0">
      <text>
        <r>
          <rPr>
            <sz val="10"/>
            <rFont val="Arial"/>
            <family val="2"/>
            <charset val="204"/>
          </rPr>
          <t>&lt;Количество всего (физ. объем) по позиции&gt;
&lt;Формула расчета физ. объема&gt;</t>
        </r>
      </text>
    </comment>
    <comment ref="D25" authorId="0">
      <text>
        <r>
          <rPr>
            <sz val="10"/>
            <rFont val="Arial"/>
            <family val="2"/>
            <charset val="204"/>
          </rPr>
          <t>&lt;ПЗ по позиции на единицу в базисных ценах с учетом всех к-тов&gt;</t>
        </r>
      </text>
    </comment>
    <comment ref="E25" authorId="0">
      <text>
        <r>
          <rPr>
            <sz val="10"/>
            <rFont val="Arial"/>
            <family val="2"/>
            <charset val="204"/>
          </rPr>
          <t>&lt;ОЗП по позиции на единицу в базисных ценах с учетом всех к-тов&gt;
_____
&lt;МАТ по позиции на единицу в базисных ценах с учетом всех к-тов&gt;</t>
        </r>
      </text>
    </comment>
    <comment ref="F25" authorId="0">
      <text>
        <r>
          <rPr>
            <sz val="10"/>
            <rFont val="Arial"/>
            <family val="2"/>
            <charset val="204"/>
          </rPr>
          <t>&lt;ЭММ по позиции на единицу в базисных ценах с учетом всех к-тов&gt;
_____
&lt;ЗПМ по позиции на единицу в базисных ценах с учетом всех к-тов&gt;</t>
        </r>
      </text>
    </comment>
    <comment ref="G25" authorId="0">
      <text>
        <r>
          <rPr>
            <sz val="10"/>
            <rFont val="Arial"/>
            <family val="2"/>
            <charset val="204"/>
          </rPr>
          <t>&lt;ИТОГО ПЗ на физобъем по позиции в базисных ценах&gt;</t>
        </r>
      </text>
    </comment>
    <comment ref="H25" authorId="0">
      <text>
        <r>
          <rPr>
            <sz val="10"/>
            <rFont val="Arial"/>
            <family val="2"/>
            <charset val="204"/>
          </rPr>
          <t>&lt;ИТОГО ОЗП на физобъем по позиции в базисных ценах&gt;
_____
&lt;ИТОГО МАТ на физобъем по позиции в базисных ценах&gt;</t>
        </r>
      </text>
    </comment>
    <comment ref="I25" authorId="0">
      <text>
        <r>
          <rPr>
            <sz val="10"/>
            <rFont val="Arial"/>
            <family val="2"/>
            <charset val="204"/>
          </rPr>
          <t>&lt;ИТОГО ЭММ на физобъем по позиции в базисных ценах&gt;
_____
&lt;ИТОГО ЗПМ на физобъем по позиции в базисных ценах&gt;</t>
        </r>
      </text>
    </comment>
    <comment ref="J25" authorId="0">
      <text>
        <r>
          <rPr>
            <sz val="10"/>
            <rFont val="Arial"/>
            <family val="2"/>
            <charset val="204"/>
          </rPr>
          <t>&lt;ИТОГО ПЗ по позиции в текущих ценах&gt;</t>
        </r>
      </text>
    </comment>
    <comment ref="K25" authorId="0">
      <text>
        <r>
          <rPr>
            <sz val="10"/>
            <rFont val="Arial"/>
            <family val="2"/>
            <charset val="204"/>
          </rPr>
          <t>&lt;ИТОГО ОЗП по позиции в текущих ценах&gt;
_____
&lt;ИТОГО МАТ по позиции в текущих ценах&gt;</t>
        </r>
      </text>
    </comment>
    <comment ref="U25" authorId="0">
      <text>
        <r>
          <rPr>
            <sz val="10"/>
            <rFont val="Arial"/>
            <family val="2"/>
            <charset val="204"/>
          </rPr>
          <t>&lt;ИТОГО ЭММ по позиции в текущих ценах&gt;
_____
&lt;ИТОГО ЗПМ по позиции в текущих ценах&gt;</t>
        </r>
      </text>
    </comment>
    <comment ref="A41" authorId="0">
      <text>
        <r>
          <rPr>
            <sz val="10"/>
            <rFont val="Arial"/>
            <family val="2"/>
            <charset val="204"/>
          </rPr>
          <t>&lt;Текстовая часть (итоги)&gt;</t>
        </r>
      </text>
    </comment>
    <comment ref="G41" authorId="0">
      <text>
        <r>
          <rPr>
            <sz val="10"/>
            <rFont val="Arial"/>
            <family val="2"/>
            <charset val="204"/>
          </rPr>
          <t>&lt;Прямые затраты в базисных ценах (итоги)&gt;</t>
        </r>
      </text>
    </comment>
    <comment ref="H41" authorId="0">
      <text>
        <r>
          <rPr>
            <sz val="10"/>
            <rFont val="Arial"/>
            <family val="2"/>
            <charset val="204"/>
          </rPr>
          <t>&lt;З/п основных рабочих (итоги)&gt;
_____
&lt;Материалы (итоги)&gt;</t>
        </r>
      </text>
    </comment>
    <comment ref="I41" authorId="0">
      <text>
        <r>
          <rPr>
            <sz val="10"/>
            <rFont val="Arial"/>
            <family val="2"/>
            <charset val="204"/>
          </rPr>
          <t>&lt;Эксплуатация машин (итоги)&gt;
_____
&lt;З/п машинистов (итоги)&gt;</t>
        </r>
      </text>
    </comment>
    <comment ref="J41" authorId="0">
      <text>
        <r>
          <rPr>
            <sz val="10"/>
            <rFont val="Arial"/>
            <family val="2"/>
            <charset val="204"/>
          </rPr>
          <t>&lt;Прямые затраты в тек.ценах (итоги)&gt;</t>
        </r>
      </text>
    </comment>
    <comment ref="K41" authorId="0">
      <text>
        <r>
          <rPr>
            <sz val="10"/>
            <rFont val="Arial"/>
            <family val="2"/>
            <charset val="204"/>
          </rPr>
          <t>&lt;З/п основных рабочих в тек.ценах (итоги)&gt;
_____
&lt;Материалы в тек.ценах (итоги)&gt;</t>
        </r>
      </text>
    </comment>
    <comment ref="U41" authorId="0">
      <text>
        <r>
          <rPr>
            <sz val="10"/>
            <rFont val="Arial"/>
            <family val="2"/>
            <charset val="204"/>
          </rPr>
          <t>&lt;Эксплуатация машин в тек.ценах (итоги)&gt;
_____
&lt;З/п машинистов в тек.ценах (итоги)&gt;</t>
        </r>
      </text>
    </comment>
    <comment ref="A58" authorId="0">
      <text>
        <r>
          <rPr>
            <sz val="10"/>
            <rFont val="Arial"/>
            <family val="2"/>
            <charset val="204"/>
          </rPr>
          <t>&lt;подпись 300 атрибут 970 значение&gt; _________________ /&lt;подпись 300 значение&gt;/</t>
        </r>
      </text>
    </comment>
    <comment ref="A60" authorId="0">
      <text>
        <r>
          <rPr>
            <sz val="10"/>
            <rFont val="Arial"/>
            <family val="2"/>
            <charset val="204"/>
          </rPr>
          <t>&lt;подпись 310 атрибут 970 значение&gt; _________________ /&lt;подпись 310 значение&gt;/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rFont val="Arial"/>
            <family val="2"/>
            <charset val="204"/>
          </rPr>
          <t>&lt;Наименование стройки&gt;</t>
        </r>
      </text>
    </comment>
    <comment ref="A4" authorId="0">
      <text>
        <r>
          <rPr>
            <sz val="10"/>
            <rFont val="Arial"/>
            <family val="2"/>
            <charset val="204"/>
          </rPr>
          <t>&lt;Наименование объекта&gt;</t>
        </r>
      </text>
    </comment>
    <comment ref="A5" authorId="0">
      <text>
        <r>
          <rPr>
            <sz val="10"/>
            <rFont val="Arial"/>
            <family val="2"/>
            <charset val="204"/>
          </rPr>
          <t>&lt;Индекс/ЛН локальной сметы&gt;</t>
        </r>
      </text>
    </comment>
    <comment ref="A7" authorId="0">
      <text>
        <r>
          <rPr>
            <sz val="10"/>
            <rFont val="Arial"/>
            <family val="2"/>
            <charset val="204"/>
          </rPr>
          <t>на &lt;Наименование локальной сметы&gt;</t>
        </r>
      </text>
    </comment>
    <comment ref="A8" authorId="0">
      <text>
        <r>
          <rPr>
            <sz val="10"/>
            <rFont val="Arial"/>
            <family val="2"/>
            <charset val="204"/>
          </rPr>
          <t>&lt;Основание&gt;</t>
        </r>
      </text>
    </comment>
    <comment ref="G11" authorId="0">
      <text>
        <r>
          <rPr>
            <sz val="10"/>
            <rFont val="Arial"/>
            <family val="2"/>
            <charset val="204"/>
          </rPr>
          <t>=&lt;Итого по расчету&gt;/1000</t>
        </r>
      </text>
    </comment>
    <comment ref="J11" authorId="0">
      <text>
        <r>
          <rPr>
            <sz val="10"/>
            <rFont val="Arial"/>
            <family val="2"/>
            <charset val="204"/>
          </rPr>
          <t>=&lt;Итого по расчету&gt;/1000</t>
        </r>
      </text>
    </comment>
    <comment ref="G12" authorId="0">
      <text>
        <r>
          <rPr>
            <sz val="10"/>
            <rFont val="Arial"/>
            <family val="2"/>
            <charset val="204"/>
          </rPr>
          <t>=&lt;Итого Оборудование&gt;/1000</t>
        </r>
      </text>
    </comment>
    <comment ref="J12" authorId="0">
      <text>
        <r>
          <rPr>
            <sz val="10"/>
            <rFont val="Arial"/>
            <family val="2"/>
            <charset val="204"/>
          </rPr>
          <t>=&lt;Итого Оборудование&gt;/1000</t>
        </r>
      </text>
    </comment>
    <comment ref="G13" authorId="0">
      <text>
        <r>
          <rPr>
            <sz val="10"/>
            <rFont val="Arial"/>
            <family val="2"/>
            <charset val="204"/>
          </rPr>
          <t>=&lt;Итого Монтажные работы &gt;/1000</t>
        </r>
      </text>
    </comment>
    <comment ref="J13" authorId="0">
      <text>
        <r>
          <rPr>
            <sz val="10"/>
            <rFont val="Arial"/>
            <family val="2"/>
            <charset val="204"/>
          </rPr>
          <t>=&lt;Итого Монтажные работы &gt;/1000</t>
        </r>
      </text>
    </comment>
    <comment ref="L14" authorId="0">
      <text>
        <r>
          <rPr>
            <sz val="10"/>
            <rFont val="Arial"/>
            <family val="2"/>
            <charset val="204"/>
          </rPr>
          <t>&lt;Итого ОЗП&gt;</t>
        </r>
      </text>
    </comment>
    <comment ref="O14" authorId="0">
      <text>
        <r>
          <rPr>
            <sz val="10"/>
            <rFont val="Arial"/>
            <family val="2"/>
            <charset val="204"/>
          </rPr>
          <t>&lt;Итого ТЗ с коэф. к итогам&gt;</t>
        </r>
      </text>
    </comment>
    <comment ref="P14" authorId="0">
      <text>
        <r>
          <rPr>
            <sz val="10"/>
            <rFont val="Arial"/>
            <family val="2"/>
            <charset val="204"/>
          </rPr>
          <t>&lt;Итого ТЗ с коэф. к итогам&gt;</t>
        </r>
      </text>
    </comment>
    <comment ref="G15" authorId="0">
      <text>
        <r>
          <rPr>
            <sz val="10"/>
            <rFont val="Arial"/>
            <family val="2"/>
            <charset val="204"/>
          </rPr>
          <t>=&lt;Итого ФОТ с индексами&gt;/1000</t>
        </r>
      </text>
    </comment>
    <comment ref="J15" authorId="0">
      <text>
        <r>
          <rPr>
            <sz val="10"/>
            <rFont val="Arial"/>
            <family val="2"/>
            <charset val="204"/>
          </rPr>
          <t>=&lt;Итого ФОТ с индексами&gt;/1000</t>
        </r>
      </text>
    </comment>
    <comment ref="L15" authorId="0">
      <text>
        <r>
          <rPr>
            <sz val="10"/>
            <rFont val="Arial"/>
            <family val="2"/>
            <charset val="204"/>
          </rPr>
          <t>&lt;Итого ОЗП&gt;</t>
        </r>
      </text>
    </comment>
    <comment ref="O15" authorId="0">
      <text>
        <r>
          <rPr>
            <sz val="10"/>
            <rFont val="Arial"/>
            <family val="2"/>
            <charset val="204"/>
          </rPr>
          <t>&lt;Итого ТЗМ с коэф. к итогам&gt;</t>
        </r>
      </text>
    </comment>
    <comment ref="P15" authorId="0">
      <text>
        <r>
          <rPr>
            <sz val="10"/>
            <rFont val="Arial"/>
            <family val="2"/>
            <charset val="204"/>
          </rPr>
          <t>&lt;Итого ТЗМ с коэф. к итогам&gt;</t>
        </r>
      </text>
    </comment>
    <comment ref="L16" authorId="0">
      <text>
        <r>
          <rPr>
            <sz val="10"/>
            <rFont val="Arial"/>
            <family val="2"/>
            <charset val="204"/>
          </rPr>
          <t>&lt;Итого ЗПМ&gt;</t>
        </r>
      </text>
    </comment>
    <comment ref="L17" authorId="0">
      <text>
        <r>
          <rPr>
            <sz val="10"/>
            <rFont val="Arial"/>
            <family val="2"/>
            <charset val="204"/>
          </rPr>
          <t>&lt;Итого ЗПМ&gt;</t>
        </r>
      </text>
    </comment>
    <comment ref="L18" authorId="0">
      <text>
        <r>
          <rPr>
            <sz val="10"/>
            <rFont val="Arial"/>
            <family val="2"/>
            <charset val="204"/>
          </rPr>
          <t>&lt;Отчетный период (учет выполненных работ)&gt;</t>
        </r>
      </text>
    </comment>
    <comment ref="A23" authorId="0">
      <text>
        <r>
          <rPr>
            <sz val="10"/>
            <rFont val="Arial"/>
            <family val="2"/>
            <charset val="204"/>
          </rPr>
          <t>&lt;Номер ресурса п.п.&gt;</t>
        </r>
      </text>
    </comment>
    <comment ref="B23" authorId="0">
      <text>
        <r>
          <rPr>
            <sz val="10"/>
            <rFont val="Arial"/>
            <family val="2"/>
            <charset val="204"/>
          </rPr>
          <t>&lt;Код ресурса&gt;</t>
        </r>
      </text>
    </comment>
    <comment ref="C23" authorId="0">
      <text>
        <r>
          <rPr>
            <sz val="10"/>
            <rFont val="Arial"/>
            <family val="2"/>
            <charset val="204"/>
          </rPr>
          <t>&lt;Наименование ресурса &gt;</t>
        </r>
      </text>
    </comment>
    <comment ref="D23" authorId="0">
      <text>
        <r>
          <rPr>
            <sz val="10"/>
            <rFont val="Arial"/>
            <family val="2"/>
            <charset val="204"/>
          </rPr>
          <t>&lt;Единица измерения ресурса&gt;
&lt;Количество машиночасов на единицу по позиции&gt;</t>
        </r>
      </text>
    </comment>
    <comment ref="E23" authorId="0">
      <text>
        <r>
          <rPr>
            <sz val="10"/>
            <rFont val="Arial"/>
            <family val="2"/>
            <charset val="204"/>
          </rPr>
          <t>&lt;Общее количество ресурса&gt;</t>
        </r>
      </text>
    </comment>
    <comment ref="F23" authorId="0">
      <text>
        <r>
          <rPr>
            <sz val="10"/>
            <rFont val="Arial"/>
            <family val="2"/>
            <charset val="204"/>
          </rPr>
          <t>&lt;Сметная базисная цена ресурса (на ед. измерения)&gt;
&lt;Формула базисной  цены единицы ПЗ&gt;</t>
        </r>
      </text>
    </comment>
    <comment ref="G23" authorId="0">
      <text>
        <r>
          <rPr>
            <sz val="10"/>
            <rFont val="Arial"/>
            <family val="2"/>
            <charset val="204"/>
          </rPr>
          <t>&lt;Сметная базисная цена ресурса (на физ. объем)&gt;</t>
        </r>
      </text>
    </comment>
    <comment ref="H23" authorId="0">
      <text>
        <r>
          <rPr>
            <sz val="10"/>
            <rFont val="Arial"/>
            <family val="2"/>
            <charset val="204"/>
          </rPr>
          <t>&lt;Оптовая цена единицы&gt;</t>
        </r>
      </text>
    </comment>
    <comment ref="I23" authorId="0">
      <text>
        <r>
          <rPr>
            <sz val="10"/>
            <rFont val="Arial"/>
            <family val="2"/>
            <charset val="204"/>
          </rPr>
          <t>&lt;Оптовая цена всего&gt;</t>
        </r>
      </text>
    </comment>
    <comment ref="J23" authorId="0">
      <text>
        <r>
          <rPr>
            <sz val="10"/>
            <rFont val="Arial"/>
            <family val="2"/>
            <charset val="204"/>
          </rPr>
          <t>&lt;Сметная текущая цена ресурса (на ед. измерения)&gt;
&lt;Формула текущей  цены единицы ПЗ&gt;</t>
        </r>
      </text>
    </comment>
    <comment ref="K23" authorId="0">
      <text>
        <r>
          <rPr>
            <sz val="10"/>
            <rFont val="Arial"/>
            <family val="2"/>
            <charset val="204"/>
          </rPr>
          <t>&lt;Сметная текущая цена ресурса (на физ. объем)&gt;</t>
        </r>
      </text>
    </comment>
    <comment ref="M23" authorId="0">
      <text>
        <r>
          <rPr>
            <sz val="10"/>
            <rFont val="Arial"/>
            <family val="2"/>
            <charset val="204"/>
          </rPr>
          <t>=IF(ISNUMBER(R[0]C[-2]/R[0]C[-6]),IF(NOT(R[0]C[-2]/R[0]C[-6]=0),R[0]C[-2]/R[0]C[-6], " "), " ")&lt;Пустой идентификатор&gt;</t>
        </r>
      </text>
    </comment>
    <comment ref="N23" authorId="0">
      <text>
        <r>
          <rPr>
            <sz val="10"/>
            <rFont val="Arial"/>
            <family val="2"/>
            <charset val="204"/>
          </rPr>
          <t>&lt;Обоснование текущей цены ресурса&gt;</t>
        </r>
      </text>
    </comment>
    <comment ref="A77" authorId="0">
      <text>
        <r>
          <rPr>
            <sz val="10"/>
            <rFont val="Arial"/>
            <family val="2"/>
            <charset val="204"/>
          </rPr>
          <t>&lt;Текстовая часть (итоги)&gt;</t>
        </r>
      </text>
    </comment>
    <comment ref="G77" authorId="0">
      <text>
        <r>
          <rPr>
            <sz val="10"/>
            <rFont val="Arial"/>
            <family val="2"/>
            <charset val="204"/>
          </rPr>
          <t>&lt;Прямые затраты в базисных ценах (итоги)&gt;</t>
        </r>
      </text>
    </comment>
    <comment ref="K77" authorId="0">
      <text>
        <r>
          <rPr>
            <sz val="10"/>
            <rFont val="Arial"/>
            <family val="2"/>
            <charset val="204"/>
          </rPr>
          <t>&lt;Прямые затраты в тек.ценах (итоги)&gt;</t>
        </r>
      </text>
    </comment>
    <comment ref="M77" authorId="0">
      <text>
        <r>
          <rPr>
            <sz val="10"/>
            <rFont val="Arial"/>
            <family val="2"/>
            <charset val="204"/>
          </rPr>
          <t>=IF(ISNUMBER(INDIRECT("K" &amp; ROW())/INDIRECT("G" &amp; ROW())),INDIRECT("K" &amp; ROW())/INDIRECT("G" &amp; ROW()), " ")&lt;Пустой идентификатор&gt;</t>
        </r>
      </text>
    </comment>
    <comment ref="N77" authorId="0">
      <text>
        <r>
          <rPr>
            <sz val="10"/>
            <rFont val="Arial"/>
            <family val="2"/>
            <charset val="204"/>
          </rPr>
          <t>&lt;Пустой идентификатор&gt;</t>
        </r>
      </text>
    </comment>
    <comment ref="A79" authorId="0">
      <text>
        <r>
          <rPr>
            <sz val="10"/>
            <rFont val="Arial"/>
            <family val="2"/>
            <charset val="204"/>
          </rPr>
          <t>&lt;подпись 300 атрибут 970 значение&gt; _________________ /&lt;подпись 300 значение&gt;/</t>
        </r>
      </text>
    </comment>
    <comment ref="A81" authorId="0">
      <text>
        <r>
          <rPr>
            <sz val="10"/>
            <rFont val="Arial"/>
            <family val="2"/>
            <charset val="204"/>
          </rPr>
          <t>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<sst xmlns="http://schemas.openxmlformats.org/spreadsheetml/2006/main" count="384" uniqueCount="269">
  <si>
    <t>УТВЕРЖДАЮ</t>
  </si>
  <si>
    <t>Стройка:</t>
  </si>
  <si>
    <t>Объект:</t>
  </si>
  <si>
    <t>ЛОКАЛЬНАЯ СМЕТА</t>
  </si>
  <si>
    <t>(локальный сметный расчет)</t>
  </si>
  <si>
    <t>Основание:</t>
  </si>
  <si>
    <t>базисная цена</t>
  </si>
  <si>
    <t>текущая цена</t>
  </si>
  <si>
    <t>Сметная стоимость:</t>
  </si>
  <si>
    <t>тыс. руб.</t>
  </si>
  <si>
    <t>в т.ч. оборудование</t>
  </si>
  <si>
    <t>монтажных работ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</si>
  <si>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</si>
  <si>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</si>
  <si>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</si>
  <si>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</si>
  <si>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</si>
  <si>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</si>
  <si>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</si>
  <si>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</si>
  <si>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</si>
  <si>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Всего</t>
  </si>
  <si>
    <t>Осн. З/п</t>
  </si>
  <si>
    <t>Эксп.</t>
  </si>
  <si>
    <t>Материал</t>
  </si>
  <si>
    <t>В т.ч. з/п</t>
  </si>
  <si>
    <t>Раздел 1.</t>
  </si>
  <si>
    <t>ТЕР01-02-027-03
Планировка площадей: механизированным способом, группа грунтов 3
1000 м2 спланированной площади</t>
  </si>
  <si>
    <t>165,15
_____
24,33</t>
  </si>
  <si>
    <t>859
_____
127</t>
  </si>
  <si>
    <t>4712
_____
1213</t>
  </si>
  <si>
    <t>ТЕР01-02-001-02
Уплотнение грунта прицепными катками на пневмоколесном ходу 25 т на первый проход по одному следу при толщине слоя: 30 см
1000 м3 уплотненного грунта</t>
  </si>
  <si>
    <t>1403,9
_____
251,32</t>
  </si>
  <si>
    <t>2190
_____
392</t>
  </si>
  <si>
    <t>12241
_____
3760</t>
  </si>
  <si>
    <t>ТЕР01-02-006-01
Полив водой уплотняемого грунта насыпей
1000 м3 уплотненного грунта</t>
  </si>
  <si>
    <t>126,44
_____
311</t>
  </si>
  <si>
    <t>1684,08
_____
195,02</t>
  </si>
  <si>
    <t>59
_____
146</t>
  </si>
  <si>
    <t>788
_____
91</t>
  </si>
  <si>
    <t>568
_____
873</t>
  </si>
  <si>
    <t>3183
_____
875</t>
  </si>
  <si>
    <t>ТЕР27-04-001-02
Устройство подстилающих и выравнивающих слоев оснований: из песчано-гравийной смеси, дресвы
100 м3 материала основания (в плотном теле)</t>
  </si>
  <si>
    <t>159,4
_____
21,77</t>
  </si>
  <si>
    <t>2493,5
_____
219,63</t>
  </si>
  <si>
    <t>794
_____
108</t>
  </si>
  <si>
    <t>12418
_____
1094</t>
  </si>
  <si>
    <t>7617
_____
650</t>
  </si>
  <si>
    <t>53600
_____
10490</t>
  </si>
  <si>
    <t>ТСЦ-408-0312
Готовые песчано-щебеночные смеси марка: Др. 8, размер зерен 70-40, сорт 2
м3</t>
  </si>
  <si>
    <t>_____
97</t>
  </si>
  <si>
    <t>_____
58928</t>
  </si>
  <si>
    <t>_____
242119</t>
  </si>
  <si>
    <t>ТЕР27-04-006-01
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кгс/см2): однослойных
1000 м2 основания</t>
  </si>
  <si>
    <t>381,8
_____
25026,3</t>
  </si>
  <si>
    <t>4777,4
_____
639,32</t>
  </si>
  <si>
    <t>1588
_____
104110</t>
  </si>
  <si>
    <t>19874
_____
2660</t>
  </si>
  <si>
    <t>15248
_____
494372</t>
  </si>
  <si>
    <t>93161
_____
25489</t>
  </si>
  <si>
    <t>ТЕР27-06-026-01
Розлив вяжущих материалов
1 т</t>
  </si>
  <si>
    <t>_____
3059,1</t>
  </si>
  <si>
    <t>40,92
_____
8,65</t>
  </si>
  <si>
    <t>_____
29826</t>
  </si>
  <si>
    <t>399
_____
84</t>
  </si>
  <si>
    <t>_____
100482</t>
  </si>
  <si>
    <t>1959
_____
808</t>
  </si>
  <si>
    <t>ТЕР27-06-020-01
Устройство покрытия толщиной 4 см из горячих асфальтобетонных смесей плотных мелкозернистых типа АБВ, плотность каменных материалов: 2,5-2,9 т/м3
1000 м2 покрытия</t>
  </si>
  <si>
    <t>465,73
_____
245,3</t>
  </si>
  <si>
    <t>2507,4
_____
301,46</t>
  </si>
  <si>
    <t>1816
_____
957</t>
  </si>
  <si>
    <t>9779
_____
1176</t>
  </si>
  <si>
    <t>17427
_____
4801</t>
  </si>
  <si>
    <t>46388
_____
11277</t>
  </si>
  <si>
    <t>ТСЦ-410-0010
Асфальтобетонные смеси дорожные, аэродромные и асфальтобетон (горячие и теплые для плотного асфальтобетона мелко и крупнозернистые, песчаные), марка: III, тип Б
т</t>
  </si>
  <si>
    <t>_____
426</t>
  </si>
  <si>
    <t>_____
160474</t>
  </si>
  <si>
    <t>_____
791948</t>
  </si>
  <si>
    <t>ТЕР27-06-021-01
На каждые 0,5 см изменения толщины покрытия добавлять или исключать: к расценке 27-06-020-01
1000 м2 покрытия</t>
  </si>
  <si>
    <t>1,09
_____
4,24</t>
  </si>
  <si>
    <t>26
_____
99</t>
  </si>
  <si>
    <t>246
_____
348</t>
  </si>
  <si>
    <t>_____
120601</t>
  </si>
  <si>
    <t>_____
595170</t>
  </si>
  <si>
    <t>241
_____
33</t>
  </si>
  <si>
    <t>3770
_____
332</t>
  </si>
  <si>
    <t>2313
_____
197</t>
  </si>
  <si>
    <t>16274
_____
3185</t>
  </si>
  <si>
    <t>ТСЦ-408-0200
Смесь песчано-гравийная природная
м3</t>
  </si>
  <si>
    <t>_____
116</t>
  </si>
  <si>
    <t>_____
17957</t>
  </si>
  <si>
    <t>_____
63906</t>
  </si>
  <si>
    <t>ТЕР01-01-048-03
Разработка продольных водоотводных и нагорных канав, группа грунтов: 3
1000 м3 грунта</t>
  </si>
  <si>
    <t>2719,58
_____
320,23</t>
  </si>
  <si>
    <t>22
_____
3</t>
  </si>
  <si>
    <t>103
_____
25</t>
  </si>
  <si>
    <t>Итого прямые затраты по смете</t>
  </si>
  <si>
    <t>4691
_____
493239</t>
  </si>
  <si>
    <t>50183
_____
5959</t>
  </si>
  <si>
    <t>45023
_____
2294866</t>
  </si>
  <si>
    <t>232046
_____
57122</t>
  </si>
  <si>
    <t>В том числе (справочно):</t>
  </si>
  <si>
    <t>фонд оплаты труда (ФОТ)</t>
  </si>
  <si>
    <t>материалы</t>
  </si>
  <si>
    <t>эксплуатация машин и механизмов</t>
  </si>
  <si>
    <t>Накладные расходы</t>
  </si>
  <si>
    <t>Сметная прибыль</t>
  </si>
  <si>
    <t>ВСЕГО по смете</t>
  </si>
  <si>
    <t>Земляные работы, выполняемые по другим видам работ (подготовительным, сопутствующим, укрепительным)</t>
  </si>
  <si>
    <t>Земляные работы, выполняемые механизированным способом</t>
  </si>
  <si>
    <t>Автомобильные дороги</t>
  </si>
  <si>
    <t>Согласно Заключению Экспертизы №448-ТД-КР-980 от 18.05.2012 с НДС 18%</t>
  </si>
  <si>
    <t>С учетом индекса инфляции 1,13 ( 5,73/5,07, где 5,73-индекс изменения сметной стоимости 2кв 2016г. Постановление ЕТО 18/1 от 11.05.2016г., 5,07-индекс изменения сметной стоимости 4кв.2011г. Постановление ЕТО 39/71 от 17.11.2011г.)</t>
  </si>
  <si>
    <t>НДС 18%</t>
  </si>
  <si>
    <t>ЛОКАЛЬНЫЙ РЕСУРСНЫЙ СМЕТНЫЙ РАСЧЕТ</t>
  </si>
  <si>
    <t>(локальная смета)</t>
  </si>
  <si>
    <t>Код ресурса</t>
  </si>
  <si>
    <t>Наименование</t>
  </si>
  <si>
    <t>Единица измерения</t>
  </si>
  <si>
    <t>Количество единиц по проектным данным</t>
  </si>
  <si>
    <t>Сметная стоимость в базисных ценах (руб.)</t>
  </si>
  <si>
    <t>Стоимость в текущих ценах (руб.)</t>
  </si>
  <si>
    <t>Индекс для смт. цен</t>
  </si>
  <si>
    <t>Обоснование</t>
  </si>
  <si>
    <t>Кол-во механизаторов</t>
  </si>
  <si>
    <t>Отпускная</t>
  </si>
  <si>
    <t>Сметная</t>
  </si>
  <si>
    <t>на ед. изм.</t>
  </si>
  <si>
    <t>общая</t>
  </si>
  <si>
    <t>Ресурсы подрядчика</t>
  </si>
  <si>
    <t>Трудозатраты</t>
  </si>
  <si>
    <t>1-1-0</t>
  </si>
  <si>
    <t>Затраты труда рабочих (ср 1)</t>
  </si>
  <si>
    <t>чел.час</t>
  </si>
  <si>
    <t>9,09</t>
  </si>
  <si>
    <t>87,27</t>
  </si>
  <si>
    <t>1-2-3</t>
  </si>
  <si>
    <t>Затраты труда рабочих (ср 2,3)</t>
  </si>
  <si>
    <t>10,14</t>
  </si>
  <si>
    <t>97,3</t>
  </si>
  <si>
    <t>1-2-5</t>
  </si>
  <si>
    <t>Затраты труда рабочих (ср 2,5)</t>
  </si>
  <si>
    <t>10,33</t>
  </si>
  <si>
    <t>99,17</t>
  </si>
  <si>
    <t>1-3-0</t>
  </si>
  <si>
    <t>Затраты труда рабочих (ср 3)</t>
  </si>
  <si>
    <t>10,78</t>
  </si>
  <si>
    <t>103,49</t>
  </si>
  <si>
    <t>1-4-0</t>
  </si>
  <si>
    <t>Затраты труда рабочих (ср 4)</t>
  </si>
  <si>
    <t>12,16</t>
  </si>
  <si>
    <t>116,67</t>
  </si>
  <si>
    <t>Затраты труда машинистов</t>
  </si>
  <si>
    <t>Машины и механизмы</t>
  </si>
  <si>
    <t>Тракторы на гусеничном ходу при работе на других видах строительства: 79 кВт (108 л.с.)</t>
  </si>
  <si>
    <t>маш.час</t>
  </si>
  <si>
    <t>83,99</t>
  </si>
  <si>
    <t>451</t>
  </si>
  <si>
    <t>ГК ЕТО, пост.№39/71</t>
  </si>
  <si>
    <t>Краны на автомобильном ходу при работе на других видах строительства 10 т</t>
  </si>
  <si>
    <t>134,07</t>
  </si>
  <si>
    <t>583</t>
  </si>
  <si>
    <t>Автопогрузчики 5 т</t>
  </si>
  <si>
    <t>111,55</t>
  </si>
  <si>
    <t>415</t>
  </si>
  <si>
    <t>Экскаваторы одноковшовые дизельные на гусеничном ходу при работе на других видах строительства: 0,65 м3</t>
  </si>
  <si>
    <t>145,69</t>
  </si>
  <si>
    <t>680</t>
  </si>
  <si>
    <t>Бульдозеры при работе на других видах строительства: 79 кВт (108 л.с.)</t>
  </si>
  <si>
    <t>87,96</t>
  </si>
  <si>
    <t>502</t>
  </si>
  <si>
    <t>Автогудронаторы: 3500 л</t>
  </si>
  <si>
    <t>124,01</t>
  </si>
  <si>
    <t>609</t>
  </si>
  <si>
    <t>Автогрейдеры: среднего типа 99 кВт (135 л.с.)</t>
  </si>
  <si>
    <t>154,8</t>
  </si>
  <si>
    <t>812</t>
  </si>
  <si>
    <t>Гудронаторы ручные</t>
  </si>
  <si>
    <t>19,92</t>
  </si>
  <si>
    <t>101</t>
  </si>
  <si>
    <t>ЧелСЦена, октябрь 2011 г., ч.2</t>
  </si>
  <si>
    <t>Катки дорожные прицепные на пневмоколесном ходу: 25 т</t>
  </si>
  <si>
    <t>40,34</t>
  </si>
  <si>
    <t>138,56</t>
  </si>
  <si>
    <t>Катки дорожные самоходные гладкие: 8 т</t>
  </si>
  <si>
    <t>83,58</t>
  </si>
  <si>
    <t>436</t>
  </si>
  <si>
    <t>Катки дорожные самоходные гладкие: 13 т</t>
  </si>
  <si>
    <t>125,65</t>
  </si>
  <si>
    <t>597</t>
  </si>
  <si>
    <t>Катки на пневмоколесном ходу: 30 т</t>
  </si>
  <si>
    <t>217,21</t>
  </si>
  <si>
    <t>948</t>
  </si>
  <si>
    <t>Машины поливомоечные 6000 л</t>
  </si>
  <si>
    <t>121,07</t>
  </si>
  <si>
    <t>489</t>
  </si>
  <si>
    <t>Распределители: каменной мелочи</t>
  </si>
  <si>
    <t>233,03</t>
  </si>
  <si>
    <t>772,43</t>
  </si>
  <si>
    <t>Укладчики асфальтобетона</t>
  </si>
  <si>
    <t>202,8</t>
  </si>
  <si>
    <t>918</t>
  </si>
  <si>
    <t>Автомобили бортовые, грузоподъемность до 5 т</t>
  </si>
  <si>
    <t>103,2</t>
  </si>
  <si>
    <t>458</t>
  </si>
  <si>
    <t>Материалы</t>
  </si>
  <si>
    <t>101-0782</t>
  </si>
  <si>
    <t>Поковки из квадратных заготовок, масса: 1,8 кг</t>
  </si>
  <si>
    <t>т</t>
  </si>
  <si>
    <t>10190</t>
  </si>
  <si>
    <t>51203,58</t>
  </si>
  <si>
    <t>Пост. ETO № 39/71 от 17.11.11 г., № 41/1 от 29.11.11 п.117</t>
  </si>
  <si>
    <t>101-1556</t>
  </si>
  <si>
    <t>Битумы нефтяные дорожные марки: БНД-60/90, БНД 90/130, сорт I</t>
  </si>
  <si>
    <t>3030</t>
  </si>
  <si>
    <t>10618,63</t>
  </si>
  <si>
    <t>Пост. ETO № 39/71 от 17.11.11 г., № 41/1 от 29.11.11 п.509</t>
  </si>
  <si>
    <t>101-1561</t>
  </si>
  <si>
    <t>Битумы нефтяные дорожные жидкие, класс: МГ, СГ</t>
  </si>
  <si>
    <t>2970</t>
  </si>
  <si>
    <t>10005,61</t>
  </si>
  <si>
    <t>Пост. ETO № 39/71 от 17.11.11 г., № 41/1 от 29.11.11 п.510</t>
  </si>
  <si>
    <t>102-0025</t>
  </si>
  <si>
    <t>Бруски обрезные хвойных пород длиной: 4-6,5 м, шириной 75-150 мм, толщиной 40-75 мм, III сорта</t>
  </si>
  <si>
    <t>м3</t>
  </si>
  <si>
    <t>996</t>
  </si>
  <si>
    <t>5325,14</t>
  </si>
  <si>
    <t>Пост. ETO № 39/71 от 17.11.11 г., № 41/1 от 29.11.11 п.176</t>
  </si>
  <si>
    <t>408-0014</t>
  </si>
  <si>
    <t>Щебень из природного камня для строительных работ марка: 800, фракция 10-20 мм</t>
  </si>
  <si>
    <t>125</t>
  </si>
  <si>
    <t>639,57</t>
  </si>
  <si>
    <t>Пост. ETO № 39/71 от 17.11.11 г., № 41/1 от 29.11.11 п.505</t>
  </si>
  <si>
    <t>408-0016</t>
  </si>
  <si>
    <t>Щебень из природного камня для строительных работ марка: 800, фракция 40-70 мм</t>
  </si>
  <si>
    <t>122</t>
  </si>
  <si>
    <t>575,06</t>
  </si>
  <si>
    <t>Пост. ETO № 39/71 от 17.11.11 г., № 41/1 от 29.11.11 п.503</t>
  </si>
  <si>
    <t>411-0001</t>
  </si>
  <si>
    <t>Вода</t>
  </si>
  <si>
    <t>3,11</t>
  </si>
  <si>
    <t>18,65</t>
  </si>
  <si>
    <t>Среднее (26.01.015, 26.01.017)</t>
  </si>
  <si>
    <t>ТСЦ-408-0200</t>
  </si>
  <si>
    <t>Смесь песчано-гравийная природная</t>
  </si>
  <si>
    <t>116</t>
  </si>
  <si>
    <t>412,83</t>
  </si>
  <si>
    <t>Пост. ETO № 39/71 от 17.11.11 г., № 41/1 от 29.11.11 п.096</t>
  </si>
  <si>
    <t>ТСЦ-408-0312</t>
  </si>
  <si>
    <t>Готовые песчано-щебеночные смеси марка: Др. 8, размер зерен 70-40, сорт 2</t>
  </si>
  <si>
    <t>97</t>
  </si>
  <si>
    <t>398,55</t>
  </si>
  <si>
    <t>Пост. ETO № 39/71 от 17.11.11 г., № 41/1 от 29.11.11 п.508</t>
  </si>
  <si>
    <t>ТСЦ-410-0010</t>
  </si>
  <si>
    <t>Асфальтобетонные смеси дорожные, аэродромные и асфальтобетон (горячие и теплые для плотного асфальтобетона мелко и крупнозернистые, песчаные), марка: III, тип Б</t>
  </si>
  <si>
    <t>426</t>
  </si>
  <si>
    <t>2102,33</t>
  </si>
  <si>
    <t>Среднее (13.03.005, 13.03.004*0.816)</t>
  </si>
  <si>
    <t>Итого</t>
  </si>
  <si>
    <t>_________________ Ишкильдин А.З.</t>
  </si>
  <si>
    <t>Глава Аргаяшского сельского поселения</t>
  </si>
  <si>
    <t xml:space="preserve"> </t>
  </si>
  <si>
    <t xml:space="preserve">  </t>
  </si>
  <si>
    <t xml:space="preserve">на Капитальный ремонт улично-дорожной сети с. Аргаяш Челябинской области улицы Образцовая </t>
  </si>
  <si>
    <t>Составил:  Бурякова Н.И.</t>
  </si>
  <si>
    <t>Проверил:  Чуличков В.М.</t>
  </si>
  <si>
    <t>Проверил: Чуличков В.М.</t>
  </si>
  <si>
    <t>__________________ Ишкильдин А.З.</t>
  </si>
  <si>
    <t>на Капитальный ремонт улично-дорожной сети с. Аргаяш Челябинской области улицы Образцовая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</si>
</sst>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"/>
  </numFmts>
  <fonts count="10">
    <font>
      <sz val="10"/>
      <name val="Arial"/>
      <family val="2"/>
      <charset val="204"/>
    </font>
    <font>
      <sz val="10"/>
      <name val="Arial"/>
      <charset val="204"/>
    </font>
    <font>
      <sz val="10"/>
      <name val="Arial Cyr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110">
    <xf numFmtId="0" fontId="0" fillId="0" borderId="0" xfId="0"/>
    <xf numFmtId="43" fontId="5" fillId="0" borderId="1" xfId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left" vertical="top" wrapText="1"/>
    </xf>
    <xf numFmtId="43" fontId="0" fillId="0" borderId="0" xfId="1" applyFont="1" applyBorder="1" applyAlignment="1"/>
    <xf numFmtId="43" fontId="3" fillId="0" borderId="0" xfId="1" applyFont="1" applyBorder="1" applyAlignment="1"/>
    <xf numFmtId="43" fontId="3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3" fontId="5" fillId="0" borderId="0" xfId="1" applyFont="1" applyBorder="1" applyAlignment="1">
      <alignment horizontal="left" vertical="top"/>
    </xf>
    <xf numFmtId="43" fontId="5" fillId="0" borderId="0" xfId="1" applyFont="1" applyBorder="1" applyAlignment="1">
      <alignment vertical="top"/>
    </xf>
    <xf numFmtId="43" fontId="5" fillId="0" borderId="0" xfId="1" applyFont="1" applyBorder="1" applyAlignment="1"/>
    <xf numFmtId="0" fontId="5" fillId="0" borderId="0" xfId="0" applyFont="1" applyAlignment="1">
      <alignment horizontal="left"/>
    </xf>
    <xf numFmtId="43" fontId="8" fillId="0" borderId="3" xfId="1" applyFont="1" applyBorder="1" applyAlignment="1">
      <alignment vertical="top"/>
    </xf>
    <xf numFmtId="164" fontId="8" fillId="0" borderId="4" xfId="0" applyNumberFormat="1" applyFont="1" applyBorder="1" applyAlignment="1">
      <alignment horizontal="right"/>
    </xf>
    <xf numFmtId="43" fontId="5" fillId="0" borderId="0" xfId="1" applyFont="1" applyBorder="1" applyAlignment="1">
      <alignment horizontal="left" indent="1"/>
    </xf>
    <xf numFmtId="43" fontId="5" fillId="0" borderId="0" xfId="1" applyFont="1" applyBorder="1" applyAlignment="1">
      <alignment horizontal="right" vertical="top"/>
    </xf>
    <xf numFmtId="0" fontId="0" fillId="0" borderId="0" xfId="0" applyFont="1"/>
    <xf numFmtId="0" fontId="4" fillId="0" borderId="0" xfId="0" applyFont="1"/>
    <xf numFmtId="0" fontId="2" fillId="0" borderId="0" xfId="0" applyFont="1"/>
    <xf numFmtId="2" fontId="8" fillId="0" borderId="5" xfId="1" applyNumberFormat="1" applyFont="1" applyBorder="1" applyAlignment="1">
      <alignment horizontal="right" vertical="top"/>
    </xf>
    <xf numFmtId="43" fontId="5" fillId="0" borderId="5" xfId="1" applyFont="1" applyBorder="1" applyAlignment="1">
      <alignment vertical="top"/>
    </xf>
    <xf numFmtId="43" fontId="8" fillId="0" borderId="5" xfId="1" applyFont="1" applyBorder="1" applyAlignment="1">
      <alignment vertical="top"/>
    </xf>
    <xf numFmtId="2" fontId="8" fillId="0" borderId="0" xfId="1" applyNumberFormat="1" applyFont="1" applyBorder="1" applyAlignment="1">
      <alignment horizontal="right" vertical="top"/>
    </xf>
    <xf numFmtId="43" fontId="8" fillId="0" borderId="0" xfId="1" applyFont="1" applyBorder="1" applyAlignment="1">
      <alignment vertical="top"/>
    </xf>
    <xf numFmtId="43" fontId="8" fillId="0" borderId="0" xfId="1" applyFont="1" applyBorder="1" applyAlignment="1">
      <alignment horizontal="right" vertical="top"/>
    </xf>
    <xf numFmtId="43" fontId="5" fillId="0" borderId="0" xfId="1" applyFont="1" applyBorder="1" applyAlignment="1">
      <alignment horizontal="left"/>
    </xf>
    <xf numFmtId="43" fontId="5" fillId="0" borderId="0" xfId="1" applyFont="1" applyBorder="1" applyAlignment="1">
      <alignment vertical="center"/>
    </xf>
    <xf numFmtId="43" fontId="0" fillId="0" borderId="6" xfId="1" applyFont="1" applyBorder="1" applyAlignment="1"/>
    <xf numFmtId="43" fontId="5" fillId="0" borderId="0" xfId="1" applyFont="1" applyBorder="1" applyAlignment="1">
      <alignment vertical="top" wrapText="1"/>
    </xf>
    <xf numFmtId="2" fontId="5" fillId="0" borderId="2" xfId="1" applyNumberFormat="1" applyFont="1" applyBorder="1" applyAlignment="1">
      <alignment horizontal="left" vertical="top" wrapText="1"/>
    </xf>
    <xf numFmtId="49" fontId="5" fillId="0" borderId="2" xfId="1" applyNumberFormat="1" applyFont="1" applyBorder="1" applyAlignment="1">
      <alignment horizontal="right" vertical="top" wrapText="1"/>
    </xf>
    <xf numFmtId="2" fontId="5" fillId="0" borderId="2" xfId="1" applyNumberFormat="1" applyFont="1" applyBorder="1" applyAlignment="1">
      <alignment horizontal="right" vertical="top" wrapText="1"/>
    </xf>
    <xf numFmtId="43" fontId="5" fillId="0" borderId="2" xfId="1" applyFont="1" applyBorder="1" applyAlignment="1">
      <alignment horizontal="right" vertical="top" wrapText="1"/>
    </xf>
    <xf numFmtId="43" fontId="5" fillId="0" borderId="6" xfId="1" applyFont="1" applyBorder="1" applyAlignment="1">
      <alignment horizontal="left" vertical="top" wrapText="1"/>
    </xf>
    <xf numFmtId="2" fontId="5" fillId="0" borderId="6" xfId="1" applyNumberFormat="1" applyFont="1" applyBorder="1" applyAlignment="1">
      <alignment horizontal="left" vertical="top" wrapText="1"/>
    </xf>
    <xf numFmtId="49" fontId="5" fillId="0" borderId="6" xfId="1" applyNumberFormat="1" applyFont="1" applyBorder="1" applyAlignment="1">
      <alignment horizontal="right" vertical="top" wrapText="1"/>
    </xf>
    <xf numFmtId="2" fontId="5" fillId="0" borderId="6" xfId="1" applyNumberFormat="1" applyFont="1" applyBorder="1" applyAlignment="1">
      <alignment horizontal="right" vertical="top" wrapText="1"/>
    </xf>
    <xf numFmtId="43" fontId="5" fillId="0" borderId="6" xfId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2" fontId="8" fillId="0" borderId="2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/>
    <xf numFmtId="0" fontId="6" fillId="0" borderId="0" xfId="0" applyFont="1" applyAlignment="1"/>
    <xf numFmtId="43" fontId="5" fillId="0" borderId="0" xfId="1" applyFont="1" applyBorder="1" applyAlignment="1">
      <alignment horizontal="center"/>
    </xf>
    <xf numFmtId="43" fontId="8" fillId="0" borderId="4" xfId="1" applyFont="1" applyBorder="1" applyAlignment="1">
      <alignment vertical="top"/>
    </xf>
    <xf numFmtId="164" fontId="7" fillId="0" borderId="4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43" fontId="5" fillId="0" borderId="7" xfId="1" applyFont="1" applyBorder="1" applyAlignment="1">
      <alignment horizontal="center" vertical="center" wrapText="1"/>
    </xf>
    <xf numFmtId="43" fontId="0" fillId="0" borderId="8" xfId="1" applyFont="1" applyBorder="1" applyAlignment="1">
      <alignment horizontal="center" vertical="center" wrapText="1"/>
    </xf>
    <xf numFmtId="43" fontId="0" fillId="0" borderId="9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2" xfId="0" applyFont="1" applyBorder="1" applyAlignment="1"/>
    <xf numFmtId="0" fontId="0" fillId="0" borderId="2" xfId="0" applyFont="1" applyBorder="1" applyAlignment="1"/>
    <xf numFmtId="43" fontId="5" fillId="0" borderId="2" xfId="1" applyFont="1" applyBorder="1" applyAlignment="1">
      <alignment horizontal="right" vertical="top"/>
    </xf>
    <xf numFmtId="49" fontId="5" fillId="0" borderId="2" xfId="1" applyNumberFormat="1" applyFont="1" applyBorder="1" applyAlignment="1">
      <alignment horizontal="left" vertical="top" wrapText="1"/>
    </xf>
    <xf numFmtId="43" fontId="5" fillId="0" borderId="2" xfId="1" applyFont="1" applyBorder="1" applyAlignment="1">
      <alignment horizontal="center" vertical="top" wrapText="1"/>
    </xf>
    <xf numFmtId="43" fontId="5" fillId="0" borderId="2" xfId="1" applyFont="1" applyBorder="1" applyAlignment="1">
      <alignment horizontal="center" vertical="top"/>
    </xf>
    <xf numFmtId="2" fontId="5" fillId="0" borderId="2" xfId="1" applyNumberFormat="1" applyFont="1" applyBorder="1" applyAlignment="1">
      <alignment horizontal="right" vertical="top"/>
    </xf>
    <xf numFmtId="1" fontId="0" fillId="0" borderId="2" xfId="1" applyNumberFormat="1" applyFont="1" applyBorder="1" applyAlignment="1">
      <alignment horizontal="right" vertical="top" wrapText="1"/>
    </xf>
    <xf numFmtId="43" fontId="5" fillId="0" borderId="6" xfId="1" applyFont="1" applyBorder="1" applyAlignment="1">
      <alignment horizontal="right" vertical="top"/>
    </xf>
    <xf numFmtId="49" fontId="5" fillId="0" borderId="6" xfId="1" applyNumberFormat="1" applyFont="1" applyBorder="1" applyAlignment="1">
      <alignment horizontal="left" vertical="top" wrapText="1"/>
    </xf>
    <xf numFmtId="43" fontId="5" fillId="0" borderId="6" xfId="1" applyFont="1" applyBorder="1" applyAlignment="1">
      <alignment horizontal="center" vertical="top" wrapText="1"/>
    </xf>
    <xf numFmtId="43" fontId="5" fillId="0" borderId="6" xfId="1" applyFont="1" applyBorder="1" applyAlignment="1">
      <alignment horizontal="center" vertical="top"/>
    </xf>
    <xf numFmtId="2" fontId="5" fillId="0" borderId="6" xfId="1" applyNumberFormat="1" applyFont="1" applyBorder="1" applyAlignment="1">
      <alignment horizontal="right" vertical="top"/>
    </xf>
    <xf numFmtId="1" fontId="0" fillId="0" borderId="6" xfId="1" applyNumberFormat="1" applyFont="1" applyBorder="1" applyAlignment="1">
      <alignment horizontal="right" vertical="top" wrapText="1"/>
    </xf>
    <xf numFmtId="2" fontId="8" fillId="0" borderId="2" xfId="1" applyNumberFormat="1" applyFont="1" applyBorder="1" applyAlignment="1">
      <alignment horizontal="right" vertical="top" wrapText="1"/>
    </xf>
    <xf numFmtId="2" fontId="8" fillId="0" borderId="2" xfId="1" applyNumberFormat="1" applyFont="1" applyBorder="1" applyAlignment="1">
      <alignment horizontal="right" vertical="top"/>
    </xf>
    <xf numFmtId="1" fontId="7" fillId="0" borderId="2" xfId="1" applyNumberFormat="1" applyFont="1" applyBorder="1" applyAlignment="1">
      <alignment horizontal="right" vertical="top" wrapText="1"/>
    </xf>
    <xf numFmtId="43" fontId="8" fillId="0" borderId="2" xfId="1" applyFont="1" applyBorder="1" applyAlignment="1">
      <alignment horizontal="center" vertical="top" wrapText="1"/>
    </xf>
    <xf numFmtId="49" fontId="5" fillId="0" borderId="0" xfId="1" applyNumberFormat="1" applyFont="1" applyBorder="1" applyAlignment="1">
      <alignment horizontal="left" vertical="top" wrapText="1"/>
    </xf>
    <xf numFmtId="2" fontId="5" fillId="0" borderId="0" xfId="1" applyNumberFormat="1" applyFont="1" applyBorder="1" applyAlignment="1">
      <alignment horizontal="left" vertical="top" wrapText="1"/>
    </xf>
    <xf numFmtId="43" fontId="5" fillId="0" borderId="0" xfId="1" applyFont="1" applyBorder="1" applyAlignment="1">
      <alignment horizontal="center" vertical="top"/>
    </xf>
    <xf numFmtId="2" fontId="5" fillId="0" borderId="0" xfId="1" applyNumberFormat="1" applyFont="1" applyBorder="1" applyAlignment="1">
      <alignment horizontal="right" vertical="top"/>
    </xf>
    <xf numFmtId="2" fontId="5" fillId="0" borderId="0" xfId="1" applyNumberFormat="1" applyFont="1" applyBorder="1" applyAlignment="1">
      <alignment horizontal="right" vertical="top" wrapText="1"/>
    </xf>
    <xf numFmtId="1" fontId="0" fillId="0" borderId="0" xfId="1" applyNumberFormat="1" applyFont="1" applyBorder="1" applyAlignment="1">
      <alignment horizontal="right" vertical="top" wrapText="1"/>
    </xf>
    <xf numFmtId="43" fontId="5" fillId="0" borderId="0" xfId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top" wrapText="1"/>
    </xf>
    <xf numFmtId="2" fontId="0" fillId="0" borderId="0" xfId="1" applyNumberFormat="1" applyFont="1" applyBorder="1" applyAlignment="1"/>
    <xf numFmtId="2" fontId="0" fillId="0" borderId="0" xfId="0" applyNumberFormat="1" applyFont="1" applyAlignment="1">
      <alignment horizontal="right" vertical="top" wrapText="1"/>
    </xf>
    <xf numFmtId="43" fontId="0" fillId="0" borderId="0" xfId="1" applyFont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justify" vertical="center" wrapText="1"/>
    </xf>
    <xf numFmtId="43" fontId="6" fillId="0" borderId="2" xfId="1" applyFont="1" applyBorder="1" applyAlignment="1">
      <alignment horizontal="left" vertical="top" wrapText="1"/>
    </xf>
    <xf numFmtId="43" fontId="5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3" fontId="5" fillId="0" borderId="12" xfId="1" applyFont="1" applyBorder="1" applyAlignment="1">
      <alignment horizontal="center"/>
    </xf>
    <xf numFmtId="43" fontId="8" fillId="0" borderId="2" xfId="1" applyFont="1" applyBorder="1" applyAlignment="1">
      <alignment horizontal="left" vertical="top" wrapText="1"/>
    </xf>
    <xf numFmtId="43" fontId="5" fillId="0" borderId="2" xfId="1" applyFont="1" applyBorder="1" applyAlignment="1">
      <alignment horizontal="left" vertical="top" wrapText="1"/>
    </xf>
    <xf numFmtId="43" fontId="5" fillId="0" borderId="2" xfId="1" applyFont="1" applyBorder="1" applyAlignment="1">
      <alignment horizontal="left" vertical="center" wrapText="1"/>
    </xf>
    <xf numFmtId="43" fontId="7" fillId="0" borderId="2" xfId="1" applyFont="1" applyBorder="1" applyAlignment="1">
      <alignment horizontal="left" vertical="top" wrapText="1"/>
    </xf>
    <xf numFmtId="43" fontId="5" fillId="0" borderId="13" xfId="1" applyFont="1" applyBorder="1" applyAlignment="1">
      <alignment horizontal="center" vertical="center" wrapText="1"/>
    </xf>
    <xf numFmtId="43" fontId="5" fillId="0" borderId="12" xfId="1" applyFont="1" applyBorder="1" applyAlignment="1">
      <alignment horizontal="center" vertical="center"/>
    </xf>
    <xf numFmtId="43" fontId="5" fillId="0" borderId="0" xfId="1" applyFont="1" applyBorder="1" applyAlignment="1">
      <alignment wrapText="1"/>
    </xf>
    <xf numFmtId="0" fontId="6" fillId="0" borderId="0" xfId="0" applyNumberFormat="1" applyFont="1" applyBorder="1" applyAlignment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left"/>
    </xf>
    <xf numFmtId="43" fontId="5" fillId="0" borderId="11" xfId="1" applyFont="1" applyBorder="1" applyAlignment="1">
      <alignment horizontal="center" vertical="center"/>
    </xf>
  </cellXfs>
  <cellStyles count="3">
    <cellStyle name="TableStyleLight1" xfId="1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62"/>
  <sheetViews>
    <sheetView zoomScaleNormal="100" zoomScalePageLayoutView="60" workbookViewId="0">
      <selection activeCell="A54" sqref="A54:F54"/>
    </sheetView>
  </sheetViews>
  <sheetFormatPr defaultColWidth="9.28515625" defaultRowHeight="12.75"/>
  <cols>
    <col min="1" max="1" width="8.42578125" style="3" customWidth="1"/>
    <col min="2" max="2" width="36" style="3" customWidth="1"/>
    <col min="3" max="3" width="12" style="3" customWidth="1"/>
    <col min="4" max="6" width="11.7109375" style="3" customWidth="1"/>
    <col min="7" max="7" width="12.85546875" style="3" customWidth="1"/>
    <col min="8" max="8" width="12" style="3" customWidth="1"/>
    <col min="9" max="9" width="11.7109375" style="3" customWidth="1"/>
    <col min="10" max="10" width="12.85546875" style="3" customWidth="1"/>
    <col min="11" max="11" width="11.7109375" style="3" customWidth="1"/>
    <col min="12" max="20" width="0" style="3" hidden="1" customWidth="1"/>
    <col min="21" max="21" width="11.7109375" style="3" customWidth="1"/>
    <col min="22" max="26" width="0" style="3" hidden="1" customWidth="1"/>
    <col min="27" max="16384" width="9.28515625" style="3"/>
  </cols>
  <sheetData>
    <row r="2" spans="1:21" ht="15.75">
      <c r="A2" s="4" t="s">
        <v>261</v>
      </c>
      <c r="B2" s="3" t="s">
        <v>261</v>
      </c>
      <c r="H2" s="5" t="s">
        <v>0</v>
      </c>
    </row>
    <row r="3" spans="1:21">
      <c r="A3" s="6"/>
      <c r="H3" s="6"/>
    </row>
    <row r="4" spans="1:21">
      <c r="A4" s="6" t="s">
        <v>262</v>
      </c>
      <c r="H4" s="6" t="s">
        <v>259</v>
      </c>
    </row>
    <row r="5" spans="1:21">
      <c r="A5" s="6"/>
      <c r="H5" s="93" t="s">
        <v>260</v>
      </c>
      <c r="I5" s="94"/>
      <c r="J5" s="94"/>
      <c r="K5" s="94"/>
    </row>
    <row r="6" spans="1:21" s="9" customFormat="1" ht="12">
      <c r="A6" s="7"/>
      <c r="B6" s="8"/>
      <c r="C6" s="8"/>
      <c r="D6" s="8"/>
    </row>
    <row r="7" spans="1:21" s="9" customFormat="1" ht="12">
      <c r="A7" s="10" t="s">
        <v>1</v>
      </c>
      <c r="B7" s="8"/>
      <c r="C7" s="8"/>
      <c r="D7" s="8"/>
    </row>
    <row r="8" spans="1:21" s="9" customFormat="1" ht="12">
      <c r="A8" s="10" t="s">
        <v>2</v>
      </c>
      <c r="B8" s="8"/>
      <c r="C8" s="8"/>
      <c r="D8" s="8"/>
    </row>
    <row r="9" spans="1:21" s="9" customFormat="1" ht="15">
      <c r="A9" s="95" t="s">
        <v>3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1" s="9" customFormat="1" ht="12">
      <c r="A10" s="96" t="s">
        <v>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s="9" customFormat="1" ht="12">
      <c r="A11" s="96" t="s">
        <v>263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s="9" customFormat="1" ht="12">
      <c r="A12" s="97" t="s">
        <v>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</row>
    <row r="13" spans="1:21" s="9" customFormat="1" ht="12"/>
    <row r="14" spans="1:21" s="9" customFormat="1" ht="12">
      <c r="G14" s="98" t="s">
        <v>6</v>
      </c>
      <c r="H14" s="98"/>
      <c r="I14" s="98"/>
      <c r="J14" s="98" t="s">
        <v>7</v>
      </c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</row>
    <row r="15" spans="1:21" s="9" customFormat="1">
      <c r="D15" s="7" t="s">
        <v>8</v>
      </c>
      <c r="G15" s="92">
        <f>571097/1000</f>
        <v>571.09699999999998</v>
      </c>
      <c r="H15" s="92"/>
      <c r="I15" s="11" t="s">
        <v>9</v>
      </c>
      <c r="J15" s="91">
        <f>3687948.22/1000</f>
        <v>3687.9482200000002</v>
      </c>
      <c r="K15" s="91"/>
      <c r="L15" s="12"/>
      <c r="M15" s="12"/>
      <c r="N15" s="12"/>
      <c r="O15" s="12"/>
      <c r="P15" s="12"/>
      <c r="Q15" s="12"/>
      <c r="R15" s="12"/>
      <c r="S15" s="12"/>
      <c r="T15" s="12"/>
      <c r="U15" s="11" t="s">
        <v>9</v>
      </c>
    </row>
    <row r="16" spans="1:21" s="9" customFormat="1">
      <c r="D16" s="13" t="s">
        <v>10</v>
      </c>
      <c r="F16" s="14"/>
      <c r="G16" s="92">
        <f>0/1000</f>
        <v>0</v>
      </c>
      <c r="H16" s="92"/>
      <c r="I16" s="11" t="s">
        <v>9</v>
      </c>
      <c r="J16" s="91">
        <f>0/1000</f>
        <v>0</v>
      </c>
      <c r="K16" s="91"/>
      <c r="L16" s="12"/>
      <c r="M16" s="12"/>
      <c r="N16" s="12"/>
      <c r="O16" s="12"/>
      <c r="P16" s="12"/>
      <c r="Q16" s="12"/>
      <c r="R16" s="12"/>
      <c r="S16" s="12"/>
      <c r="T16" s="12"/>
      <c r="U16" s="11" t="s">
        <v>9</v>
      </c>
    </row>
    <row r="17" spans="1:26" s="9" customFormat="1">
      <c r="D17" s="13" t="s">
        <v>11</v>
      </c>
      <c r="F17" s="14"/>
      <c r="G17" s="92">
        <f>0/1000</f>
        <v>0</v>
      </c>
      <c r="H17" s="92"/>
      <c r="I17" s="11" t="s">
        <v>9</v>
      </c>
      <c r="J17" s="91">
        <f>0/1000</f>
        <v>0</v>
      </c>
      <c r="K17" s="91"/>
      <c r="L17" s="12"/>
      <c r="M17" s="12"/>
      <c r="N17" s="12"/>
      <c r="O17" s="12"/>
      <c r="P17" s="12"/>
      <c r="Q17" s="12"/>
      <c r="R17" s="12"/>
      <c r="S17" s="12"/>
      <c r="T17" s="12"/>
      <c r="U17" s="11" t="s">
        <v>9</v>
      </c>
    </row>
    <row r="18" spans="1:26" s="9" customFormat="1">
      <c r="D18" s="7" t="s">
        <v>12</v>
      </c>
      <c r="G18" s="92">
        <f>(V18+V19)/1000</f>
        <v>0.81923000000000001</v>
      </c>
      <c r="H18" s="92"/>
      <c r="I18" s="11" t="s">
        <v>13</v>
      </c>
      <c r="J18" s="91">
        <f>(W18+W19)/1000</f>
        <v>0.81923000000000001</v>
      </c>
      <c r="K18" s="91"/>
      <c r="L18" s="12"/>
      <c r="M18" s="12"/>
      <c r="N18" s="12"/>
      <c r="O18" s="12"/>
      <c r="P18" s="12"/>
      <c r="Q18" s="12"/>
      <c r="R18" s="12"/>
      <c r="S18" s="12"/>
      <c r="T18" s="12"/>
      <c r="U18" s="11" t="s">
        <v>13</v>
      </c>
      <c r="V18" s="15">
        <v>429.3</v>
      </c>
      <c r="W18" s="15">
        <v>429.3</v>
      </c>
      <c r="X18" s="16">
        <v>10650</v>
      </c>
      <c r="Y18" s="16">
        <v>14710</v>
      </c>
      <c r="Z18" s="16">
        <v>8274</v>
      </c>
    </row>
    <row r="19" spans="1:26" s="9" customFormat="1">
      <c r="D19" s="7" t="s">
        <v>14</v>
      </c>
      <c r="G19" s="92">
        <f>10650/1000</f>
        <v>10.65</v>
      </c>
      <c r="H19" s="92"/>
      <c r="I19" s="11" t="s">
        <v>9</v>
      </c>
      <c r="J19" s="91">
        <f>102145/1000</f>
        <v>102.145</v>
      </c>
      <c r="K19" s="91"/>
      <c r="L19" s="12"/>
      <c r="M19" s="12"/>
      <c r="N19" s="12"/>
      <c r="O19" s="12"/>
      <c r="P19" s="12"/>
      <c r="Q19" s="12"/>
      <c r="R19" s="12"/>
      <c r="S19" s="12"/>
      <c r="T19" s="12"/>
      <c r="U19" s="11" t="s">
        <v>9</v>
      </c>
      <c r="V19" s="15">
        <v>389.93</v>
      </c>
      <c r="W19" s="15">
        <v>389.93</v>
      </c>
      <c r="X19" s="17">
        <v>102145</v>
      </c>
      <c r="Y19" s="17">
        <v>119921</v>
      </c>
      <c r="Z19" s="17">
        <v>74686</v>
      </c>
    </row>
    <row r="20" spans="1:26" s="9" customFormat="1" ht="12">
      <c r="A20" s="7" t="str">
        <f>"Составлена в базисных ценах на 01.2000 г. и текущих ценах на 4кв 2011 с пересчетом в уровень цен 2кв 2016г." &amp; IF(LEN(L20)&gt;3,MID(L20,4,LEN(L20)),L20)</f>
        <v>Составлена в базисных ценах на 01.2000 г. и текущих ценах на 4кв 2011 с пересчетом в уровень цен 2кв 2016г.</v>
      </c>
    </row>
    <row r="21" spans="1:26" s="9" customFormat="1" ht="12">
      <c r="A21" s="24"/>
    </row>
    <row r="22" spans="1:26" s="25" customFormat="1" ht="27" customHeight="1">
      <c r="A22" s="89" t="s">
        <v>15</v>
      </c>
      <c r="B22" s="89" t="s">
        <v>16</v>
      </c>
      <c r="C22" s="89" t="s">
        <v>17</v>
      </c>
      <c r="D22" s="90" t="s">
        <v>18</v>
      </c>
      <c r="E22" s="90"/>
      <c r="F22" s="90"/>
      <c r="G22" s="90" t="s">
        <v>19</v>
      </c>
      <c r="H22" s="90"/>
      <c r="I22" s="90"/>
      <c r="J22" s="90" t="s">
        <v>20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</row>
    <row r="23" spans="1:26" s="25" customFormat="1" ht="22.5" customHeight="1">
      <c r="A23" s="89"/>
      <c r="B23" s="89"/>
      <c r="C23" s="89"/>
      <c r="D23" s="89" t="s">
        <v>21</v>
      </c>
      <c r="E23" s="1" t="s">
        <v>22</v>
      </c>
      <c r="F23" s="1" t="s">
        <v>23</v>
      </c>
      <c r="G23" s="89" t="s">
        <v>21</v>
      </c>
      <c r="H23" s="1" t="s">
        <v>22</v>
      </c>
      <c r="I23" s="1" t="s">
        <v>23</v>
      </c>
      <c r="J23" s="89" t="s">
        <v>21</v>
      </c>
      <c r="K23" s="1" t="s">
        <v>22</v>
      </c>
      <c r="L23" s="1"/>
      <c r="M23" s="1"/>
      <c r="N23" s="1"/>
      <c r="O23" s="1"/>
      <c r="P23" s="1"/>
      <c r="Q23" s="1"/>
      <c r="R23" s="1"/>
      <c r="S23" s="1"/>
      <c r="T23" s="1"/>
      <c r="U23" s="1" t="s">
        <v>23</v>
      </c>
    </row>
    <row r="24" spans="1:26" s="25" customFormat="1" ht="22.5" customHeight="1">
      <c r="A24" s="89"/>
      <c r="B24" s="89"/>
      <c r="C24" s="89"/>
      <c r="D24" s="89"/>
      <c r="E24" s="1" t="s">
        <v>24</v>
      </c>
      <c r="F24" s="1" t="s">
        <v>25</v>
      </c>
      <c r="G24" s="89"/>
      <c r="H24" s="1" t="s">
        <v>24</v>
      </c>
      <c r="I24" s="1" t="s">
        <v>25</v>
      </c>
      <c r="J24" s="89"/>
      <c r="K24" s="1" t="s">
        <v>24</v>
      </c>
      <c r="L24" s="1"/>
      <c r="M24" s="1"/>
      <c r="N24" s="1"/>
      <c r="O24" s="1"/>
      <c r="P24" s="1"/>
      <c r="Q24" s="1"/>
      <c r="R24" s="1"/>
      <c r="S24" s="1"/>
      <c r="T24" s="1"/>
      <c r="U24" s="1" t="s">
        <v>25</v>
      </c>
    </row>
    <row r="25" spans="1:26" s="8" customFormat="1">
      <c r="A25" s="26">
        <v>1</v>
      </c>
      <c r="B25" s="26">
        <v>2</v>
      </c>
      <c r="C25" s="26">
        <v>3</v>
      </c>
      <c r="D25" s="26">
        <v>4</v>
      </c>
      <c r="E25" s="26">
        <v>5</v>
      </c>
      <c r="F25" s="26">
        <v>6</v>
      </c>
      <c r="G25" s="26">
        <v>7</v>
      </c>
      <c r="H25" s="26">
        <v>8</v>
      </c>
      <c r="I25" s="26">
        <v>9</v>
      </c>
      <c r="J25" s="26">
        <v>10</v>
      </c>
      <c r="K25" s="26">
        <v>11</v>
      </c>
      <c r="L25" s="26"/>
      <c r="M25" s="26"/>
      <c r="N25" s="26"/>
      <c r="O25" s="26"/>
      <c r="P25" s="26"/>
      <c r="Q25" s="26"/>
      <c r="R25" s="26"/>
      <c r="S25" s="26"/>
      <c r="T25" s="26"/>
      <c r="U25" s="26">
        <v>12</v>
      </c>
    </row>
    <row r="26" spans="1:26" s="27" customFormat="1" ht="21" customHeight="1">
      <c r="A26" s="88" t="s">
        <v>26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spans="1:26" s="27" customFormat="1" ht="51" customHeight="1">
      <c r="A27" s="2">
        <v>1</v>
      </c>
      <c r="B27" s="28" t="s">
        <v>27</v>
      </c>
      <c r="C27" s="29">
        <v>5.2</v>
      </c>
      <c r="D27" s="30">
        <v>165.15</v>
      </c>
      <c r="E27" s="31"/>
      <c r="F27" s="30" t="s">
        <v>28</v>
      </c>
      <c r="G27" s="30">
        <v>859</v>
      </c>
      <c r="H27" s="30"/>
      <c r="I27" s="30" t="s">
        <v>29</v>
      </c>
      <c r="J27" s="30">
        <v>4712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 t="s">
        <v>30</v>
      </c>
    </row>
    <row r="28" spans="1:26" s="27" customFormat="1" ht="75.75" customHeight="1">
      <c r="A28" s="2">
        <v>2</v>
      </c>
      <c r="B28" s="28" t="s">
        <v>31</v>
      </c>
      <c r="C28" s="29">
        <v>1.56</v>
      </c>
      <c r="D28" s="30">
        <v>1403.9</v>
      </c>
      <c r="E28" s="31"/>
      <c r="F28" s="30" t="s">
        <v>32</v>
      </c>
      <c r="G28" s="30">
        <v>2190</v>
      </c>
      <c r="H28" s="30"/>
      <c r="I28" s="30" t="s">
        <v>33</v>
      </c>
      <c r="J28" s="30">
        <v>12241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 t="s">
        <v>34</v>
      </c>
    </row>
    <row r="29" spans="1:26" s="27" customFormat="1" ht="40.5" customHeight="1">
      <c r="A29" s="2">
        <v>3</v>
      </c>
      <c r="B29" s="28" t="s">
        <v>35</v>
      </c>
      <c r="C29" s="29">
        <v>0.46800000000000003</v>
      </c>
      <c r="D29" s="30">
        <v>2121.52</v>
      </c>
      <c r="E29" s="31" t="s">
        <v>36</v>
      </c>
      <c r="F29" s="30" t="s">
        <v>37</v>
      </c>
      <c r="G29" s="30">
        <v>993</v>
      </c>
      <c r="H29" s="30" t="s">
        <v>38</v>
      </c>
      <c r="I29" s="30" t="s">
        <v>39</v>
      </c>
      <c r="J29" s="30">
        <v>4624</v>
      </c>
      <c r="K29" s="31" t="s">
        <v>40</v>
      </c>
      <c r="L29" s="31"/>
      <c r="M29" s="31"/>
      <c r="N29" s="31"/>
      <c r="O29" s="31"/>
      <c r="P29" s="31"/>
      <c r="Q29" s="31"/>
      <c r="R29" s="31"/>
      <c r="S29" s="31"/>
      <c r="T29" s="31"/>
      <c r="U29" s="31" t="s">
        <v>41</v>
      </c>
    </row>
    <row r="30" spans="1:26" s="8" customFormat="1" ht="77.25" customHeight="1">
      <c r="A30" s="2">
        <v>4</v>
      </c>
      <c r="B30" s="28" t="s">
        <v>42</v>
      </c>
      <c r="C30" s="29">
        <v>4.9800000000000004</v>
      </c>
      <c r="D30" s="30">
        <v>2674.67</v>
      </c>
      <c r="E30" s="31" t="s">
        <v>43</v>
      </c>
      <c r="F30" s="30" t="s">
        <v>44</v>
      </c>
      <c r="G30" s="30">
        <v>13320</v>
      </c>
      <c r="H30" s="30" t="s">
        <v>45</v>
      </c>
      <c r="I30" s="30" t="s">
        <v>46</v>
      </c>
      <c r="J30" s="30">
        <v>61867</v>
      </c>
      <c r="K30" s="31" t="s">
        <v>47</v>
      </c>
      <c r="L30" s="31"/>
      <c r="M30" s="31"/>
      <c r="N30" s="31"/>
      <c r="O30" s="31"/>
      <c r="P30" s="31"/>
      <c r="Q30" s="31"/>
      <c r="R30" s="31"/>
      <c r="S30" s="31"/>
      <c r="T30" s="31"/>
      <c r="U30" s="31" t="s">
        <v>48</v>
      </c>
      <c r="V30" s="27"/>
      <c r="W30" s="27"/>
      <c r="X30" s="27"/>
      <c r="Y30" s="27"/>
      <c r="Z30" s="27"/>
    </row>
    <row r="31" spans="1:26" s="8" customFormat="1" ht="54" customHeight="1">
      <c r="A31" s="2">
        <v>5</v>
      </c>
      <c r="B31" s="28" t="s">
        <v>49</v>
      </c>
      <c r="C31" s="29">
        <v>607.5</v>
      </c>
      <c r="D31" s="30">
        <v>97</v>
      </c>
      <c r="E31" s="31" t="s">
        <v>50</v>
      </c>
      <c r="F31" s="30"/>
      <c r="G31" s="30">
        <v>58928</v>
      </c>
      <c r="H31" s="30" t="s">
        <v>51</v>
      </c>
      <c r="I31" s="30"/>
      <c r="J31" s="30">
        <v>242119</v>
      </c>
      <c r="K31" s="31" t="s">
        <v>52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27"/>
      <c r="W31" s="27"/>
      <c r="X31" s="27"/>
      <c r="Y31" s="27"/>
      <c r="Z31" s="27"/>
    </row>
    <row r="32" spans="1:26" s="8" customFormat="1" ht="103.5" customHeight="1">
      <c r="A32" s="2">
        <v>6</v>
      </c>
      <c r="B32" s="28" t="s">
        <v>53</v>
      </c>
      <c r="C32" s="29">
        <v>4.16</v>
      </c>
      <c r="D32" s="30">
        <v>30185.5</v>
      </c>
      <c r="E32" s="31" t="s">
        <v>54</v>
      </c>
      <c r="F32" s="30" t="s">
        <v>55</v>
      </c>
      <c r="G32" s="30">
        <v>125572</v>
      </c>
      <c r="H32" s="30" t="s">
        <v>56</v>
      </c>
      <c r="I32" s="30" t="s">
        <v>57</v>
      </c>
      <c r="J32" s="30">
        <v>602781</v>
      </c>
      <c r="K32" s="31" t="s">
        <v>58</v>
      </c>
      <c r="L32" s="31"/>
      <c r="M32" s="31"/>
      <c r="N32" s="31"/>
      <c r="O32" s="31"/>
      <c r="P32" s="31"/>
      <c r="Q32" s="31"/>
      <c r="R32" s="31"/>
      <c r="S32" s="31"/>
      <c r="T32" s="31"/>
      <c r="U32" s="31" t="s">
        <v>59</v>
      </c>
      <c r="V32" s="27"/>
      <c r="W32" s="27"/>
      <c r="X32" s="27"/>
      <c r="Y32" s="27"/>
      <c r="Z32" s="27"/>
    </row>
    <row r="33" spans="1:26" s="8" customFormat="1" ht="39.75" customHeight="1">
      <c r="A33" s="2">
        <v>7</v>
      </c>
      <c r="B33" s="28" t="s">
        <v>60</v>
      </c>
      <c r="C33" s="29">
        <v>9.75</v>
      </c>
      <c r="D33" s="30">
        <v>3100.02</v>
      </c>
      <c r="E33" s="31" t="s">
        <v>61</v>
      </c>
      <c r="F33" s="30" t="s">
        <v>62</v>
      </c>
      <c r="G33" s="30">
        <v>30225</v>
      </c>
      <c r="H33" s="30" t="s">
        <v>63</v>
      </c>
      <c r="I33" s="30" t="s">
        <v>64</v>
      </c>
      <c r="J33" s="30">
        <v>102441</v>
      </c>
      <c r="K33" s="31" t="s">
        <v>65</v>
      </c>
      <c r="L33" s="31"/>
      <c r="M33" s="31"/>
      <c r="N33" s="31"/>
      <c r="O33" s="31"/>
      <c r="P33" s="31"/>
      <c r="Q33" s="31"/>
      <c r="R33" s="31"/>
      <c r="S33" s="31"/>
      <c r="T33" s="31"/>
      <c r="U33" s="31" t="s">
        <v>66</v>
      </c>
      <c r="V33" s="27"/>
      <c r="W33" s="27"/>
      <c r="X33" s="27"/>
      <c r="Y33" s="27"/>
      <c r="Z33" s="27"/>
    </row>
    <row r="34" spans="1:26" s="9" customFormat="1" ht="84">
      <c r="A34" s="2">
        <v>8</v>
      </c>
      <c r="B34" s="28" t="s">
        <v>67</v>
      </c>
      <c r="C34" s="29">
        <v>3.9</v>
      </c>
      <c r="D34" s="30">
        <v>3218.43</v>
      </c>
      <c r="E34" s="31" t="s">
        <v>68</v>
      </c>
      <c r="F34" s="30" t="s">
        <v>69</v>
      </c>
      <c r="G34" s="30">
        <v>12552</v>
      </c>
      <c r="H34" s="30" t="s">
        <v>70</v>
      </c>
      <c r="I34" s="30" t="s">
        <v>71</v>
      </c>
      <c r="J34" s="30">
        <v>68616</v>
      </c>
      <c r="K34" s="31" t="s">
        <v>72</v>
      </c>
      <c r="L34" s="31"/>
      <c r="M34" s="31"/>
      <c r="N34" s="31"/>
      <c r="O34" s="31"/>
      <c r="P34" s="31"/>
      <c r="Q34" s="31"/>
      <c r="R34" s="31"/>
      <c r="S34" s="31"/>
      <c r="T34" s="31"/>
      <c r="U34" s="31" t="s">
        <v>73</v>
      </c>
      <c r="V34" s="27"/>
      <c r="W34" s="27"/>
      <c r="X34" s="27"/>
      <c r="Y34" s="27"/>
      <c r="Z34" s="27"/>
    </row>
    <row r="35" spans="1:26" ht="84">
      <c r="A35" s="2">
        <v>9</v>
      </c>
      <c r="B35" s="28" t="s">
        <v>74</v>
      </c>
      <c r="C35" s="29">
        <v>376.7</v>
      </c>
      <c r="D35" s="30">
        <v>426</v>
      </c>
      <c r="E35" s="31" t="s">
        <v>75</v>
      </c>
      <c r="F35" s="30"/>
      <c r="G35" s="30">
        <v>160474</v>
      </c>
      <c r="H35" s="30" t="s">
        <v>76</v>
      </c>
      <c r="I35" s="30"/>
      <c r="J35" s="30">
        <v>791948</v>
      </c>
      <c r="K35" s="31" t="s">
        <v>77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27"/>
      <c r="W35" s="27"/>
      <c r="X35" s="27"/>
      <c r="Y35" s="27"/>
      <c r="Z35" s="27"/>
    </row>
    <row r="36" spans="1:26" ht="60">
      <c r="A36" s="2">
        <v>10</v>
      </c>
      <c r="B36" s="28" t="s">
        <v>78</v>
      </c>
      <c r="C36" s="29">
        <v>23.4</v>
      </c>
      <c r="D36" s="30">
        <v>8.92</v>
      </c>
      <c r="E36" s="31" t="s">
        <v>79</v>
      </c>
      <c r="F36" s="30">
        <v>3.59</v>
      </c>
      <c r="G36" s="30">
        <v>209</v>
      </c>
      <c r="H36" s="30" t="s">
        <v>80</v>
      </c>
      <c r="I36" s="30">
        <v>84</v>
      </c>
      <c r="J36" s="30">
        <v>1019</v>
      </c>
      <c r="K36" s="31" t="s">
        <v>81</v>
      </c>
      <c r="L36" s="31"/>
      <c r="M36" s="31"/>
      <c r="N36" s="31"/>
      <c r="O36" s="31"/>
      <c r="P36" s="31"/>
      <c r="Q36" s="31"/>
      <c r="R36" s="31"/>
      <c r="S36" s="31"/>
      <c r="T36" s="31"/>
      <c r="U36" s="31">
        <v>425</v>
      </c>
      <c r="V36" s="27"/>
      <c r="W36" s="27"/>
      <c r="X36" s="27"/>
      <c r="Y36" s="27"/>
      <c r="Z36" s="27"/>
    </row>
    <row r="37" spans="1:26" ht="91.5" customHeight="1">
      <c r="A37" s="2">
        <v>11</v>
      </c>
      <c r="B37" s="28" t="s">
        <v>74</v>
      </c>
      <c r="C37" s="29">
        <v>283.10000000000002</v>
      </c>
      <c r="D37" s="30">
        <v>426</v>
      </c>
      <c r="E37" s="31" t="s">
        <v>75</v>
      </c>
      <c r="F37" s="30"/>
      <c r="G37" s="30">
        <v>120601</v>
      </c>
      <c r="H37" s="30" t="s">
        <v>82</v>
      </c>
      <c r="I37" s="30"/>
      <c r="J37" s="30">
        <v>595170</v>
      </c>
      <c r="K37" s="31" t="s">
        <v>83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7"/>
      <c r="W37" s="27"/>
      <c r="X37" s="27"/>
      <c r="Y37" s="27"/>
      <c r="Z37" s="27"/>
    </row>
    <row r="38" spans="1:26" ht="75.75" customHeight="1">
      <c r="A38" s="2">
        <v>12</v>
      </c>
      <c r="B38" s="28" t="s">
        <v>42</v>
      </c>
      <c r="C38" s="29">
        <v>1.512</v>
      </c>
      <c r="D38" s="30">
        <v>2674.67</v>
      </c>
      <c r="E38" s="31" t="s">
        <v>43</v>
      </c>
      <c r="F38" s="30" t="s">
        <v>44</v>
      </c>
      <c r="G38" s="30">
        <v>4044</v>
      </c>
      <c r="H38" s="30" t="s">
        <v>84</v>
      </c>
      <c r="I38" s="30" t="s">
        <v>85</v>
      </c>
      <c r="J38" s="30">
        <v>18784</v>
      </c>
      <c r="K38" s="31" t="s">
        <v>86</v>
      </c>
      <c r="L38" s="31"/>
      <c r="M38" s="31"/>
      <c r="N38" s="31"/>
      <c r="O38" s="31"/>
      <c r="P38" s="31"/>
      <c r="Q38" s="31"/>
      <c r="R38" s="31"/>
      <c r="S38" s="31"/>
      <c r="T38" s="31"/>
      <c r="U38" s="31" t="s">
        <v>87</v>
      </c>
      <c r="V38" s="27"/>
      <c r="W38" s="27"/>
      <c r="X38" s="27"/>
      <c r="Y38" s="27"/>
      <c r="Z38" s="27"/>
    </row>
    <row r="39" spans="1:26" ht="38.25" customHeight="1">
      <c r="A39" s="2">
        <v>13</v>
      </c>
      <c r="B39" s="28" t="s">
        <v>88</v>
      </c>
      <c r="C39" s="29">
        <v>154.80000000000001</v>
      </c>
      <c r="D39" s="30">
        <v>116</v>
      </c>
      <c r="E39" s="31" t="s">
        <v>89</v>
      </c>
      <c r="F39" s="30"/>
      <c r="G39" s="30">
        <v>17957</v>
      </c>
      <c r="H39" s="30" t="s">
        <v>90</v>
      </c>
      <c r="I39" s="30"/>
      <c r="J39" s="30">
        <v>63906</v>
      </c>
      <c r="K39" s="31" t="s">
        <v>91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7"/>
      <c r="W39" s="27"/>
      <c r="X39" s="27"/>
      <c r="Y39" s="27"/>
      <c r="Z39" s="27"/>
    </row>
    <row r="40" spans="1:26" ht="53.25" customHeight="1">
      <c r="A40" s="32">
        <v>14</v>
      </c>
      <c r="B40" s="33" t="s">
        <v>92</v>
      </c>
      <c r="C40" s="34">
        <v>8.0000000000000002E-3</v>
      </c>
      <c r="D40" s="35">
        <v>23606.05</v>
      </c>
      <c r="E40" s="36">
        <v>20886.47</v>
      </c>
      <c r="F40" s="35" t="s">
        <v>93</v>
      </c>
      <c r="G40" s="35">
        <v>189</v>
      </c>
      <c r="H40" s="35">
        <v>167</v>
      </c>
      <c r="I40" s="35" t="s">
        <v>94</v>
      </c>
      <c r="J40" s="35">
        <v>1707</v>
      </c>
      <c r="K40" s="36">
        <v>1604</v>
      </c>
      <c r="L40" s="36"/>
      <c r="M40" s="36"/>
      <c r="N40" s="36"/>
      <c r="O40" s="36"/>
      <c r="P40" s="36"/>
      <c r="Q40" s="36"/>
      <c r="R40" s="36"/>
      <c r="S40" s="36"/>
      <c r="T40" s="36"/>
      <c r="U40" s="36" t="s">
        <v>95</v>
      </c>
      <c r="V40" s="27"/>
      <c r="W40" s="27"/>
      <c r="X40" s="27"/>
      <c r="Y40" s="27"/>
      <c r="Z40" s="27"/>
    </row>
    <row r="41" spans="1:26" ht="36" customHeight="1">
      <c r="A41" s="86" t="s">
        <v>96</v>
      </c>
      <c r="B41" s="86"/>
      <c r="C41" s="86"/>
      <c r="D41" s="86"/>
      <c r="E41" s="86"/>
      <c r="F41" s="86"/>
      <c r="G41" s="37">
        <v>548113</v>
      </c>
      <c r="H41" s="37" t="s">
        <v>97</v>
      </c>
      <c r="I41" s="37" t="s">
        <v>98</v>
      </c>
      <c r="J41" s="37">
        <v>2571935</v>
      </c>
      <c r="K41" s="37" t="s">
        <v>99</v>
      </c>
      <c r="L41" s="37"/>
      <c r="M41" s="37"/>
      <c r="N41" s="37"/>
      <c r="O41" s="37"/>
      <c r="P41" s="37"/>
      <c r="Q41" s="37"/>
      <c r="R41" s="37"/>
      <c r="S41" s="37"/>
      <c r="T41" s="37"/>
      <c r="U41" s="37" t="s">
        <v>100</v>
      </c>
      <c r="V41" s="27"/>
      <c r="W41" s="27"/>
      <c r="X41" s="27"/>
      <c r="Y41" s="27"/>
      <c r="Z41" s="27"/>
    </row>
    <row r="42" spans="1:26" ht="12.75" customHeight="1">
      <c r="A42" s="86" t="s">
        <v>101</v>
      </c>
      <c r="B42" s="86"/>
      <c r="C42" s="86"/>
      <c r="D42" s="86"/>
      <c r="E42" s="86"/>
      <c r="F42" s="86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27"/>
      <c r="W42" s="27"/>
      <c r="X42" s="27"/>
      <c r="Y42" s="27"/>
      <c r="Z42" s="27"/>
    </row>
    <row r="43" spans="1:26" ht="12.75" customHeight="1">
      <c r="A43" s="86" t="s">
        <v>102</v>
      </c>
      <c r="B43" s="86"/>
      <c r="C43" s="86"/>
      <c r="D43" s="86"/>
      <c r="E43" s="86"/>
      <c r="F43" s="86"/>
      <c r="G43" s="37">
        <v>10650</v>
      </c>
      <c r="H43" s="37"/>
      <c r="I43" s="37"/>
      <c r="J43" s="38">
        <v>102145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27"/>
      <c r="W43" s="27"/>
      <c r="X43" s="27"/>
      <c r="Y43" s="27"/>
      <c r="Z43" s="27"/>
    </row>
    <row r="44" spans="1:26" ht="12.75" customHeight="1">
      <c r="A44" s="86" t="s">
        <v>103</v>
      </c>
      <c r="B44" s="86"/>
      <c r="C44" s="86"/>
      <c r="D44" s="86"/>
      <c r="E44" s="86"/>
      <c r="F44" s="86"/>
      <c r="G44" s="37">
        <v>493239</v>
      </c>
      <c r="H44" s="37"/>
      <c r="I44" s="37"/>
      <c r="J44" s="38">
        <v>2294866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27"/>
      <c r="W44" s="27"/>
      <c r="X44" s="27"/>
      <c r="Y44" s="27"/>
      <c r="Z44" s="27"/>
    </row>
    <row r="45" spans="1:26" ht="12.75" customHeight="1">
      <c r="A45" s="86" t="s">
        <v>104</v>
      </c>
      <c r="B45" s="86"/>
      <c r="C45" s="86"/>
      <c r="D45" s="86"/>
      <c r="E45" s="86"/>
      <c r="F45" s="86"/>
      <c r="G45" s="37">
        <v>50183</v>
      </c>
      <c r="H45" s="37"/>
      <c r="I45" s="37"/>
      <c r="J45" s="38">
        <v>232046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7"/>
      <c r="W45" s="27"/>
      <c r="X45" s="27"/>
      <c r="Y45" s="27"/>
      <c r="Z45" s="27"/>
    </row>
    <row r="46" spans="1:26" ht="12.75" customHeight="1">
      <c r="A46" s="85" t="s">
        <v>105</v>
      </c>
      <c r="B46" s="85"/>
      <c r="C46" s="85"/>
      <c r="D46" s="85"/>
      <c r="E46" s="85"/>
      <c r="F46" s="85"/>
      <c r="G46" s="39">
        <v>14710</v>
      </c>
      <c r="H46" s="39"/>
      <c r="I46" s="39"/>
      <c r="J46" s="40">
        <v>119921</v>
      </c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27"/>
      <c r="W46" s="27"/>
      <c r="X46" s="27"/>
      <c r="Y46" s="27"/>
      <c r="Z46" s="27"/>
    </row>
    <row r="47" spans="1:26" ht="12.75" customHeight="1">
      <c r="A47" s="85" t="s">
        <v>106</v>
      </c>
      <c r="B47" s="85"/>
      <c r="C47" s="85"/>
      <c r="D47" s="85"/>
      <c r="E47" s="85"/>
      <c r="F47" s="85"/>
      <c r="G47" s="39">
        <v>8274</v>
      </c>
      <c r="H47" s="39"/>
      <c r="I47" s="39"/>
      <c r="J47" s="39">
        <v>73966.880000000005</v>
      </c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27"/>
      <c r="W47" s="27"/>
      <c r="X47" s="27"/>
      <c r="Y47" s="27"/>
      <c r="Z47" s="27"/>
    </row>
    <row r="48" spans="1:26" ht="12.75" customHeight="1">
      <c r="A48" s="85" t="s">
        <v>107</v>
      </c>
      <c r="B48" s="85"/>
      <c r="C48" s="85"/>
      <c r="D48" s="85"/>
      <c r="E48" s="85"/>
      <c r="F48" s="85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27"/>
      <c r="W48" s="27"/>
      <c r="X48" s="27"/>
      <c r="Y48" s="27"/>
      <c r="Z48" s="27"/>
    </row>
    <row r="49" spans="1:26" ht="26.1" customHeight="1">
      <c r="A49" s="86" t="s">
        <v>108</v>
      </c>
      <c r="B49" s="86"/>
      <c r="C49" s="86"/>
      <c r="D49" s="86"/>
      <c r="E49" s="86"/>
      <c r="F49" s="86"/>
      <c r="G49" s="37">
        <v>1010</v>
      </c>
      <c r="H49" s="37"/>
      <c r="I49" s="37"/>
      <c r="J49" s="38">
        <v>5974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27"/>
      <c r="W49" s="27"/>
      <c r="X49" s="27"/>
      <c r="Y49" s="27"/>
      <c r="Z49" s="27"/>
    </row>
    <row r="50" spans="1:26" ht="12.75" customHeight="1">
      <c r="A50" s="86" t="s">
        <v>109</v>
      </c>
      <c r="B50" s="86"/>
      <c r="C50" s="86"/>
      <c r="D50" s="86"/>
      <c r="E50" s="86"/>
      <c r="F50" s="86"/>
      <c r="G50" s="37">
        <v>4351</v>
      </c>
      <c r="H50" s="37"/>
      <c r="I50" s="37"/>
      <c r="J50" s="38">
        <v>26822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27"/>
      <c r="W50" s="27"/>
      <c r="X50" s="27"/>
      <c r="Y50" s="27"/>
      <c r="Z50" s="27"/>
    </row>
    <row r="51" spans="1:26" ht="12.75" customHeight="1">
      <c r="A51" s="86" t="s">
        <v>110</v>
      </c>
      <c r="B51" s="86"/>
      <c r="C51" s="86"/>
      <c r="D51" s="86"/>
      <c r="E51" s="86"/>
      <c r="F51" s="86"/>
      <c r="G51" s="37">
        <v>565736</v>
      </c>
      <c r="H51" s="37"/>
      <c r="I51" s="37"/>
      <c r="J51" s="37">
        <v>2733026.88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27"/>
      <c r="W51" s="27"/>
      <c r="X51" s="27"/>
      <c r="Y51" s="27"/>
      <c r="Z51" s="27"/>
    </row>
    <row r="52" spans="1:26" ht="12.75" customHeight="1">
      <c r="A52" s="85" t="s">
        <v>107</v>
      </c>
      <c r="B52" s="85"/>
      <c r="C52" s="85"/>
      <c r="D52" s="85"/>
      <c r="E52" s="85"/>
      <c r="F52" s="85"/>
      <c r="G52" s="39">
        <v>571097</v>
      </c>
      <c r="H52" s="37"/>
      <c r="I52" s="37"/>
      <c r="J52" s="39">
        <v>2765822.88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27"/>
      <c r="W52" s="27"/>
      <c r="X52" s="27"/>
      <c r="Y52" s="27"/>
      <c r="Z52" s="27"/>
    </row>
    <row r="53" spans="1:26" ht="12.75" customHeight="1">
      <c r="A53" s="84" t="s">
        <v>111</v>
      </c>
      <c r="B53" s="84"/>
      <c r="C53" s="84"/>
      <c r="D53" s="84"/>
      <c r="E53" s="84"/>
      <c r="F53" s="84"/>
      <c r="G53" s="37">
        <v>571097</v>
      </c>
      <c r="H53" s="37"/>
      <c r="I53" s="37"/>
      <c r="J53" s="38">
        <v>3263671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27"/>
      <c r="W53" s="27"/>
      <c r="X53" s="27"/>
      <c r="Y53" s="27"/>
      <c r="Z53" s="27"/>
    </row>
    <row r="54" spans="1:26" ht="39.6" customHeight="1">
      <c r="A54" s="87" t="s">
        <v>112</v>
      </c>
      <c r="B54" s="87"/>
      <c r="C54" s="87"/>
      <c r="D54" s="87"/>
      <c r="E54" s="87"/>
      <c r="F54" s="87"/>
      <c r="G54" s="37"/>
      <c r="H54" s="37"/>
      <c r="I54" s="37"/>
      <c r="J54" s="37">
        <v>3125379.85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27"/>
      <c r="W54" s="27"/>
      <c r="X54" s="27"/>
      <c r="Y54" s="27"/>
      <c r="Z54" s="27"/>
    </row>
    <row r="55" spans="1:26" ht="12.75" customHeight="1">
      <c r="A55" s="84" t="s">
        <v>113</v>
      </c>
      <c r="B55" s="84"/>
      <c r="C55" s="84"/>
      <c r="D55" s="84"/>
      <c r="E55" s="84"/>
      <c r="F55" s="84"/>
      <c r="G55" s="37"/>
      <c r="H55" s="37"/>
      <c r="I55" s="37"/>
      <c r="J55" s="37">
        <v>562568.37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27"/>
      <c r="W55" s="27"/>
      <c r="X55" s="27"/>
      <c r="Y55" s="27"/>
      <c r="Z55" s="27"/>
    </row>
    <row r="56" spans="1:26" ht="12.75" customHeight="1">
      <c r="A56" s="85" t="s">
        <v>107</v>
      </c>
      <c r="B56" s="85"/>
      <c r="C56" s="85"/>
      <c r="D56" s="85"/>
      <c r="E56" s="85"/>
      <c r="F56" s="85"/>
      <c r="G56" s="39">
        <v>571097</v>
      </c>
      <c r="H56" s="39"/>
      <c r="I56" s="39"/>
      <c r="J56" s="39">
        <v>3687948.22</v>
      </c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27"/>
      <c r="W56" s="27"/>
      <c r="X56" s="27"/>
      <c r="Y56" s="27"/>
      <c r="Z56" s="27"/>
    </row>
    <row r="57" spans="1:26" ht="12.75" customHeight="1">
      <c r="A57" s="82"/>
      <c r="B57" s="82"/>
      <c r="C57" s="82"/>
      <c r="D57" s="82"/>
      <c r="E57" s="82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27"/>
      <c r="W57" s="27"/>
      <c r="X57" s="27"/>
      <c r="Y57" s="27"/>
      <c r="Z57" s="27"/>
    </row>
    <row r="58" spans="1:26">
      <c r="A58" s="42" t="s">
        <v>264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>
      <c r="A59" s="9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>
      <c r="A60" s="42" t="s">
        <v>265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3" customHeight="1">
      <c r="A61" s="24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8"/>
      <c r="W61" s="8"/>
      <c r="X61" s="8"/>
      <c r="Y61" s="8"/>
      <c r="Z61" s="8"/>
    </row>
    <row r="62" spans="1:26" hidden="1">
      <c r="V62" s="9"/>
      <c r="W62" s="9"/>
      <c r="X62" s="9"/>
      <c r="Y62" s="9"/>
      <c r="Z62" s="9"/>
    </row>
  </sheetData>
  <mergeCells count="43">
    <mergeCell ref="A12:U12"/>
    <mergeCell ref="G14:I14"/>
    <mergeCell ref="J14:U14"/>
    <mergeCell ref="G15:H15"/>
    <mergeCell ref="J22:U22"/>
    <mergeCell ref="D23:D24"/>
    <mergeCell ref="G23:G24"/>
    <mergeCell ref="J23:J24"/>
    <mergeCell ref="G22:I22"/>
    <mergeCell ref="J15:K15"/>
    <mergeCell ref="G16:H16"/>
    <mergeCell ref="J16:K16"/>
    <mergeCell ref="G18:H18"/>
    <mergeCell ref="H5:K5"/>
    <mergeCell ref="G17:H17"/>
    <mergeCell ref="J17:K17"/>
    <mergeCell ref="A9:U9"/>
    <mergeCell ref="A10:U10"/>
    <mergeCell ref="A11:U11"/>
    <mergeCell ref="A22:A24"/>
    <mergeCell ref="B22:B24"/>
    <mergeCell ref="C22:C24"/>
    <mergeCell ref="D22:F22"/>
    <mergeCell ref="J18:K18"/>
    <mergeCell ref="G19:H19"/>
    <mergeCell ref="J19:K19"/>
    <mergeCell ref="A49:F49"/>
    <mergeCell ref="A26:U26"/>
    <mergeCell ref="A41:F41"/>
    <mergeCell ref="A42:F42"/>
    <mergeCell ref="A43:F43"/>
    <mergeCell ref="A44:F44"/>
    <mergeCell ref="A45:F45"/>
    <mergeCell ref="A46:F46"/>
    <mergeCell ref="A47:F47"/>
    <mergeCell ref="A48:F48"/>
    <mergeCell ref="A55:F55"/>
    <mergeCell ref="A56:F56"/>
    <mergeCell ref="A50:F50"/>
    <mergeCell ref="A51:F51"/>
    <mergeCell ref="A52:F52"/>
    <mergeCell ref="A53:F53"/>
    <mergeCell ref="A54:F54"/>
  </mergeCells>
  <phoneticPr fontId="9" type="noConversion"/>
  <pageMargins left="0.78749999999999998" right="0.39374999999999999" top="0.39374999999999999" bottom="0.39374999999999999" header="0.23611111111111099" footer="0.23611111111111099"/>
  <pageSetup paperSize="9" scale="83" firstPageNumber="0" fitToHeight="1000" orientation="landscape" verticalDpi="0" r:id="rId1"/>
  <headerFooter>
    <oddHeader>&amp;L&amp;"Arial Cyr,Обычный"ГРАНД-Смета</oddHeader>
    <oddFooter>&amp;R&amp;"Arial Cyr,Обычный"&amp;P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1"/>
  <sheetViews>
    <sheetView tabSelected="1" topLeftCell="A37" zoomScaleNormal="100" zoomScalePageLayoutView="60" workbookViewId="0">
      <selection activeCell="C12" sqref="C12"/>
    </sheetView>
  </sheetViews>
  <sheetFormatPr defaultColWidth="9.28515625" defaultRowHeight="12.75"/>
  <cols>
    <col min="1" max="1" width="8.5703125" style="3" customWidth="1"/>
    <col min="2" max="2" width="11.28515625" style="3" customWidth="1"/>
    <col min="3" max="3" width="33.85546875" style="3" customWidth="1"/>
    <col min="4" max="4" width="11.7109375" style="3" customWidth="1"/>
    <col min="5" max="5" width="10.28515625" style="3" customWidth="1"/>
    <col min="6" max="6" width="11.7109375" style="3" customWidth="1"/>
    <col min="7" max="7" width="10.85546875" style="3" customWidth="1"/>
    <col min="8" max="8" width="10.140625" style="3" customWidth="1"/>
    <col min="9" max="9" width="8.28515625" style="3" customWidth="1"/>
    <col min="10" max="10" width="9.5703125" style="3" customWidth="1"/>
    <col min="11" max="11" width="10.140625" style="3" customWidth="1"/>
    <col min="12" max="12" width="0" style="3" hidden="1" customWidth="1"/>
    <col min="13" max="13" width="9.7109375" style="3" customWidth="1"/>
    <col min="14" max="14" width="15.42578125" style="3" customWidth="1"/>
    <col min="15" max="16" width="0" style="3" hidden="1" customWidth="1"/>
    <col min="17" max="16384" width="9.28515625" style="3"/>
  </cols>
  <sheetData>
    <row r="1" spans="1:23" ht="15.75">
      <c r="I1" s="5" t="s">
        <v>0</v>
      </c>
      <c r="K1" s="5" t="s">
        <v>261</v>
      </c>
      <c r="M1" s="5" t="s">
        <v>261</v>
      </c>
      <c r="N1" s="3" t="s">
        <v>261</v>
      </c>
    </row>
    <row r="2" spans="1:23" s="9" customFormat="1">
      <c r="A2" s="10" t="s">
        <v>1</v>
      </c>
      <c r="B2" s="8"/>
      <c r="C2" s="8"/>
      <c r="D2" s="8"/>
      <c r="I2" s="105" t="s">
        <v>261</v>
      </c>
      <c r="J2" s="94"/>
      <c r="K2" s="94"/>
      <c r="L2" s="94"/>
      <c r="M2" s="94"/>
    </row>
    <row r="3" spans="1:23" s="9" customFormat="1" ht="12.75" customHeight="1">
      <c r="A3" s="7"/>
      <c r="B3" s="8"/>
      <c r="C3" s="8"/>
      <c r="D3" s="8"/>
      <c r="I3" s="105" t="s">
        <v>267</v>
      </c>
      <c r="J3" s="94"/>
      <c r="K3" s="94"/>
      <c r="L3" s="94"/>
      <c r="M3" s="94"/>
    </row>
    <row r="4" spans="1:23" s="9" customFormat="1">
      <c r="A4" s="10" t="s">
        <v>2</v>
      </c>
      <c r="B4" s="8"/>
      <c r="C4" s="8"/>
      <c r="D4" s="8"/>
      <c r="I4" s="105" t="s">
        <v>260</v>
      </c>
      <c r="J4" s="94"/>
      <c r="K4" s="94"/>
      <c r="L4" s="94"/>
      <c r="M4" s="94"/>
    </row>
    <row r="5" spans="1:23" s="9" customFormat="1" ht="15">
      <c r="A5" s="106" t="s">
        <v>114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43"/>
      <c r="P5" s="43"/>
      <c r="Q5" s="43"/>
      <c r="R5" s="43"/>
      <c r="S5" s="43"/>
      <c r="T5" s="43"/>
      <c r="U5" s="43"/>
      <c r="V5" s="43"/>
      <c r="W5" s="43"/>
    </row>
    <row r="6" spans="1:23" s="9" customFormat="1" ht="12">
      <c r="A6" s="107" t="s">
        <v>115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42"/>
      <c r="P6" s="42"/>
      <c r="Q6" s="42"/>
      <c r="R6" s="42"/>
      <c r="S6" s="42"/>
      <c r="T6" s="42"/>
      <c r="U6" s="42"/>
      <c r="V6" s="42"/>
      <c r="W6" s="42"/>
    </row>
    <row r="7" spans="1:23" s="9" customFormat="1" ht="12">
      <c r="A7" s="107" t="s">
        <v>268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42"/>
      <c r="P7" s="42"/>
      <c r="Q7" s="42"/>
      <c r="R7" s="42"/>
      <c r="S7" s="42"/>
      <c r="T7" s="42"/>
      <c r="U7" s="42"/>
      <c r="V7" s="42"/>
      <c r="W7" s="42"/>
    </row>
    <row r="8" spans="1:23" s="9" customFormat="1" ht="12">
      <c r="A8" s="108" t="s">
        <v>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"/>
      <c r="P8" s="10"/>
      <c r="Q8" s="10"/>
      <c r="R8" s="10"/>
      <c r="S8" s="10"/>
      <c r="T8" s="10"/>
      <c r="U8" s="10"/>
      <c r="V8" s="10"/>
      <c r="W8" s="10"/>
    </row>
    <row r="9" spans="1:23" s="9" customFormat="1">
      <c r="L9" s="3"/>
    </row>
    <row r="10" spans="1:23" s="9" customFormat="1" ht="12.75" customHeight="1">
      <c r="G10" s="109" t="s">
        <v>6</v>
      </c>
      <c r="H10" s="109"/>
      <c r="I10" s="109"/>
      <c r="J10" s="104" t="s">
        <v>7</v>
      </c>
      <c r="K10" s="104"/>
      <c r="L10" s="104"/>
      <c r="M10" s="10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 s="9" customFormat="1">
      <c r="D11" s="7" t="s">
        <v>8</v>
      </c>
      <c r="G11" s="92">
        <f>571097/1000</f>
        <v>571.09699999999998</v>
      </c>
      <c r="H11" s="92"/>
      <c r="I11" s="45" t="s">
        <v>9</v>
      </c>
      <c r="J11" s="91">
        <f>3687948.22/1000</f>
        <v>3687.9482200000002</v>
      </c>
      <c r="K11" s="91"/>
      <c r="L11" s="46"/>
      <c r="M11" s="11" t="s">
        <v>9</v>
      </c>
      <c r="N11" s="47"/>
      <c r="O11" s="47"/>
      <c r="P11" s="47"/>
      <c r="Q11" s="47"/>
      <c r="R11" s="47"/>
      <c r="S11" s="47"/>
      <c r="T11" s="47"/>
      <c r="U11" s="47"/>
      <c r="V11" s="47"/>
    </row>
    <row r="12" spans="1:23" s="9" customFormat="1">
      <c r="D12" s="13" t="s">
        <v>10</v>
      </c>
      <c r="F12" s="14"/>
      <c r="G12" s="92">
        <f>0/1000</f>
        <v>0</v>
      </c>
      <c r="H12" s="92"/>
      <c r="I12" s="11" t="s">
        <v>9</v>
      </c>
      <c r="J12" s="91">
        <f>0/1000</f>
        <v>0</v>
      </c>
      <c r="K12" s="91"/>
      <c r="L12" s="46"/>
      <c r="M12" s="11" t="s">
        <v>9</v>
      </c>
      <c r="N12" s="47"/>
      <c r="O12" s="47"/>
      <c r="P12" s="47"/>
      <c r="Q12" s="47"/>
      <c r="R12" s="47"/>
      <c r="S12" s="47"/>
      <c r="T12" s="47"/>
    </row>
    <row r="13" spans="1:23" s="9" customFormat="1">
      <c r="D13" s="13" t="s">
        <v>11</v>
      </c>
      <c r="F13" s="14"/>
      <c r="G13" s="92">
        <f>0/1000</f>
        <v>0</v>
      </c>
      <c r="H13" s="92"/>
      <c r="I13" s="11" t="s">
        <v>9</v>
      </c>
      <c r="J13" s="91">
        <f>0/1000</f>
        <v>0</v>
      </c>
      <c r="K13" s="91"/>
      <c r="L13" s="46"/>
      <c r="M13" s="11" t="s">
        <v>9</v>
      </c>
      <c r="N13" s="47"/>
      <c r="O13" s="47"/>
      <c r="P13" s="47"/>
      <c r="Q13" s="47"/>
      <c r="R13" s="47"/>
      <c r="S13" s="47"/>
      <c r="T13" s="47"/>
    </row>
    <row r="14" spans="1:23" s="9" customFormat="1">
      <c r="D14" s="7" t="s">
        <v>12</v>
      </c>
      <c r="G14" s="92">
        <f>(O14+O15)/1000</f>
        <v>0.81923000000000001</v>
      </c>
      <c r="H14" s="92"/>
      <c r="I14" s="45" t="s">
        <v>13</v>
      </c>
      <c r="J14" s="91">
        <f>(P14+P15)/1000</f>
        <v>0.81923000000000001</v>
      </c>
      <c r="K14" s="91"/>
      <c r="L14" s="15">
        <v>4691</v>
      </c>
      <c r="M14" s="11" t="s">
        <v>13</v>
      </c>
      <c r="N14" s="47"/>
      <c r="O14" s="15">
        <v>429.3</v>
      </c>
      <c r="P14" s="15">
        <v>429.3</v>
      </c>
      <c r="Q14" s="47"/>
      <c r="R14" s="47"/>
      <c r="S14" s="47"/>
      <c r="T14" s="47"/>
      <c r="U14" s="47"/>
      <c r="V14" s="47"/>
    </row>
    <row r="15" spans="1:23" s="9" customFormat="1">
      <c r="D15" s="7" t="s">
        <v>14</v>
      </c>
      <c r="G15" s="92">
        <f>10650/1000</f>
        <v>10.65</v>
      </c>
      <c r="H15" s="92"/>
      <c r="I15" s="45" t="s">
        <v>9</v>
      </c>
      <c r="J15" s="91">
        <f>102145/1000</f>
        <v>102.145</v>
      </c>
      <c r="K15" s="91"/>
      <c r="L15" s="15">
        <v>45023</v>
      </c>
      <c r="M15" s="11" t="s">
        <v>9</v>
      </c>
      <c r="N15" s="47"/>
      <c r="O15" s="15">
        <v>389.93</v>
      </c>
      <c r="P15" s="15">
        <v>389.93</v>
      </c>
      <c r="Q15" s="47"/>
      <c r="R15" s="47"/>
      <c r="S15" s="47"/>
      <c r="T15" s="47"/>
      <c r="U15" s="47"/>
      <c r="V15" s="47"/>
    </row>
    <row r="16" spans="1:23" s="9" customFormat="1">
      <c r="F16" s="8"/>
      <c r="G16" s="18"/>
      <c r="H16" s="18"/>
      <c r="I16" s="19"/>
      <c r="J16" s="20"/>
      <c r="K16" s="22"/>
      <c r="L16" s="15">
        <v>5959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8"/>
    </row>
    <row r="17" spans="1:23" s="9" customFormat="1">
      <c r="B17" s="8"/>
      <c r="C17" s="8"/>
      <c r="D17" s="8"/>
      <c r="F17" s="14"/>
      <c r="G17" s="21"/>
      <c r="H17" s="21"/>
      <c r="I17" s="22"/>
      <c r="J17" s="23"/>
      <c r="K17" s="23"/>
      <c r="L17" s="15">
        <v>57122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2"/>
    </row>
    <row r="18" spans="1:23" s="9" customFormat="1" ht="12">
      <c r="A18" s="7" t="str">
        <f>"Составлена в базисных ценах на 01.2000 г. и текущих ценах на 4кв 2011г. с пересчетом в уровень цен 2кв 2016" &amp; IF(LEN(L18)&gt;3,MID(L18,4,LEN(L18)),L18)</f>
        <v>Составлена в базисных ценах на 01.2000 г. и текущих ценах на 4кв 2011г. с пересчетом в уровень цен 2кв 2016</v>
      </c>
    </row>
    <row r="19" spans="1:23" s="9" customFormat="1">
      <c r="A19" s="24"/>
      <c r="L19" s="3"/>
    </row>
    <row r="20" spans="1:23" s="25" customFormat="1" ht="23.25" customHeight="1">
      <c r="A20" s="103" t="s">
        <v>15</v>
      </c>
      <c r="B20" s="103" t="s">
        <v>116</v>
      </c>
      <c r="C20" s="103" t="s">
        <v>117</v>
      </c>
      <c r="D20" s="48" t="s">
        <v>118</v>
      </c>
      <c r="E20" s="103" t="s">
        <v>119</v>
      </c>
      <c r="F20" s="89" t="s">
        <v>120</v>
      </c>
      <c r="G20" s="89"/>
      <c r="H20" s="103" t="s">
        <v>121</v>
      </c>
      <c r="I20" s="103"/>
      <c r="J20" s="103"/>
      <c r="K20" s="103"/>
      <c r="L20" s="49"/>
      <c r="M20" s="103" t="s">
        <v>122</v>
      </c>
      <c r="N20" s="103" t="s">
        <v>123</v>
      </c>
    </row>
    <row r="21" spans="1:23" s="25" customFormat="1" ht="19.5" customHeight="1">
      <c r="A21" s="103"/>
      <c r="B21" s="103"/>
      <c r="C21" s="103"/>
      <c r="D21" s="103" t="s">
        <v>124</v>
      </c>
      <c r="E21" s="103"/>
      <c r="F21" s="103"/>
      <c r="G21" s="89"/>
      <c r="H21" s="89" t="s">
        <v>125</v>
      </c>
      <c r="I21" s="89"/>
      <c r="J21" s="89" t="s">
        <v>126</v>
      </c>
      <c r="K21" s="89"/>
      <c r="L21" s="50"/>
      <c r="M21" s="103"/>
      <c r="N21" s="103"/>
    </row>
    <row r="22" spans="1:23" s="25" customFormat="1" ht="19.5" customHeight="1">
      <c r="A22" s="103"/>
      <c r="B22" s="103"/>
      <c r="C22" s="103"/>
      <c r="D22" s="103"/>
      <c r="E22" s="103"/>
      <c r="F22" s="51" t="s">
        <v>127</v>
      </c>
      <c r="G22" s="52" t="s">
        <v>128</v>
      </c>
      <c r="H22" s="52" t="s">
        <v>127</v>
      </c>
      <c r="I22" s="52" t="s">
        <v>128</v>
      </c>
      <c r="J22" s="52" t="s">
        <v>127</v>
      </c>
      <c r="K22" s="52" t="s">
        <v>128</v>
      </c>
      <c r="L22" s="50"/>
      <c r="M22" s="103"/>
      <c r="N22" s="103"/>
    </row>
    <row r="23" spans="1:23">
      <c r="A23" s="53">
        <v>1</v>
      </c>
      <c r="B23" s="53">
        <v>2</v>
      </c>
      <c r="C23" s="53">
        <v>3</v>
      </c>
      <c r="D23" s="53">
        <v>4</v>
      </c>
      <c r="E23" s="53">
        <v>5</v>
      </c>
      <c r="F23" s="53">
        <v>6</v>
      </c>
      <c r="G23" s="53">
        <v>7</v>
      </c>
      <c r="H23" s="53">
        <v>8</v>
      </c>
      <c r="I23" s="53">
        <v>9</v>
      </c>
      <c r="J23" s="53">
        <v>10</v>
      </c>
      <c r="K23" s="53">
        <v>11</v>
      </c>
      <c r="L23" s="54"/>
      <c r="M23" s="53">
        <v>12</v>
      </c>
      <c r="N23" s="53">
        <v>13</v>
      </c>
    </row>
    <row r="24" spans="1:23" s="8" customFormat="1" ht="17.850000000000001" customHeight="1">
      <c r="A24" s="102" t="s">
        <v>129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spans="1:23" s="8" customFormat="1" ht="17.850000000000001" customHeight="1">
      <c r="A25" s="102" t="s">
        <v>130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23">
      <c r="A26" s="55">
        <v>1</v>
      </c>
      <c r="B26" s="56" t="s">
        <v>131</v>
      </c>
      <c r="C26" s="28" t="s">
        <v>132</v>
      </c>
      <c r="D26" s="57" t="s">
        <v>133</v>
      </c>
      <c r="E26" s="58">
        <v>6.51</v>
      </c>
      <c r="F26" s="30" t="s">
        <v>134</v>
      </c>
      <c r="G26" s="30">
        <v>59.18</v>
      </c>
      <c r="H26" s="59"/>
      <c r="I26" s="59"/>
      <c r="J26" s="30" t="s">
        <v>135</v>
      </c>
      <c r="K26" s="30">
        <v>568.13</v>
      </c>
      <c r="L26" s="60"/>
      <c r="M26" s="59">
        <f t="shared" ref="M26:M31" si="0">IF(ISNUMBER(K26/G26),IF(NOT(K26/G26=0),K26/G26, " "), " ")</f>
        <v>9.6000337952010817</v>
      </c>
      <c r="N26" s="57"/>
    </row>
    <row r="27" spans="1:23" s="8" customFormat="1">
      <c r="A27" s="55">
        <v>2</v>
      </c>
      <c r="B27" s="56" t="s">
        <v>136</v>
      </c>
      <c r="C27" s="28" t="s">
        <v>137</v>
      </c>
      <c r="D27" s="57" t="s">
        <v>133</v>
      </c>
      <c r="E27" s="58">
        <v>102.06</v>
      </c>
      <c r="F27" s="30" t="s">
        <v>138</v>
      </c>
      <c r="G27" s="30">
        <v>1034.8900000000001</v>
      </c>
      <c r="H27" s="59"/>
      <c r="I27" s="59"/>
      <c r="J27" s="30" t="s">
        <v>139</v>
      </c>
      <c r="K27" s="30">
        <v>9930.44</v>
      </c>
      <c r="L27" s="60"/>
      <c r="M27" s="59">
        <f t="shared" si="0"/>
        <v>9.5956478466310422</v>
      </c>
      <c r="N27" s="57"/>
    </row>
    <row r="28" spans="1:23" s="8" customFormat="1">
      <c r="A28" s="55">
        <v>3</v>
      </c>
      <c r="B28" s="56" t="s">
        <v>140</v>
      </c>
      <c r="C28" s="28" t="s">
        <v>141</v>
      </c>
      <c r="D28" s="57" t="s">
        <v>133</v>
      </c>
      <c r="E28" s="58">
        <v>153.75</v>
      </c>
      <c r="F28" s="30" t="s">
        <v>142</v>
      </c>
      <c r="G28" s="30">
        <v>1588.24</v>
      </c>
      <c r="H28" s="59"/>
      <c r="I28" s="59"/>
      <c r="J28" s="30" t="s">
        <v>143</v>
      </c>
      <c r="K28" s="30">
        <v>15247.39</v>
      </c>
      <c r="L28" s="60"/>
      <c r="M28" s="59">
        <f t="shared" si="0"/>
        <v>9.6001800735405229</v>
      </c>
      <c r="N28" s="57"/>
    </row>
    <row r="29" spans="1:23" s="8" customFormat="1">
      <c r="A29" s="55">
        <v>4</v>
      </c>
      <c r="B29" s="56" t="s">
        <v>144</v>
      </c>
      <c r="C29" s="28" t="s">
        <v>145</v>
      </c>
      <c r="D29" s="57" t="s">
        <v>133</v>
      </c>
      <c r="E29" s="58">
        <v>15.5</v>
      </c>
      <c r="F29" s="30" t="s">
        <v>146</v>
      </c>
      <c r="G29" s="30">
        <v>167.09</v>
      </c>
      <c r="H29" s="59"/>
      <c r="I29" s="59"/>
      <c r="J29" s="30" t="s">
        <v>147</v>
      </c>
      <c r="K29" s="30">
        <v>1604.1</v>
      </c>
      <c r="L29" s="60"/>
      <c r="M29" s="59">
        <f t="shared" si="0"/>
        <v>9.6002154527500139</v>
      </c>
      <c r="N29" s="57"/>
    </row>
    <row r="30" spans="1:23" s="8" customFormat="1">
      <c r="A30" s="55">
        <v>5</v>
      </c>
      <c r="B30" s="56" t="s">
        <v>148</v>
      </c>
      <c r="C30" s="28" t="s">
        <v>149</v>
      </c>
      <c r="D30" s="57" t="s">
        <v>133</v>
      </c>
      <c r="E30" s="58">
        <v>151.47999999999999</v>
      </c>
      <c r="F30" s="30" t="s">
        <v>150</v>
      </c>
      <c r="G30" s="30">
        <v>1842</v>
      </c>
      <c r="H30" s="59"/>
      <c r="I30" s="59"/>
      <c r="J30" s="30" t="s">
        <v>151</v>
      </c>
      <c r="K30" s="30">
        <v>17673.169999999998</v>
      </c>
      <c r="L30" s="60"/>
      <c r="M30" s="59">
        <f t="shared" si="0"/>
        <v>9.5945548317046683</v>
      </c>
      <c r="N30" s="57"/>
    </row>
    <row r="31" spans="1:23">
      <c r="A31" s="55">
        <v>6</v>
      </c>
      <c r="B31" s="56">
        <v>2</v>
      </c>
      <c r="C31" s="28" t="s">
        <v>152</v>
      </c>
      <c r="D31" s="57" t="s">
        <v>133</v>
      </c>
      <c r="E31" s="58">
        <v>389.93</v>
      </c>
      <c r="F31" s="30"/>
      <c r="G31" s="30"/>
      <c r="H31" s="59"/>
      <c r="I31" s="59"/>
      <c r="J31" s="30"/>
      <c r="K31" s="30"/>
      <c r="L31" s="60"/>
      <c r="M31" s="59" t="str">
        <f t="shared" si="0"/>
        <v xml:space="preserve"> </v>
      </c>
      <c r="N31" s="57"/>
    </row>
    <row r="32" spans="1:23" ht="17.850000000000001" customHeight="1">
      <c r="A32" s="102" t="s">
        <v>153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1:14" ht="36">
      <c r="A33" s="55">
        <v>7</v>
      </c>
      <c r="B33" s="56">
        <v>10312</v>
      </c>
      <c r="C33" s="28" t="s">
        <v>154</v>
      </c>
      <c r="D33" s="57" t="s">
        <v>155</v>
      </c>
      <c r="E33" s="58">
        <v>2.15</v>
      </c>
      <c r="F33" s="30" t="s">
        <v>156</v>
      </c>
      <c r="G33" s="30">
        <v>180.58</v>
      </c>
      <c r="H33" s="59"/>
      <c r="I33" s="59"/>
      <c r="J33" s="30" t="s">
        <v>157</v>
      </c>
      <c r="K33" s="30">
        <v>969.65</v>
      </c>
      <c r="L33" s="60"/>
      <c r="M33" s="59">
        <f t="shared" ref="M33:M48" si="1">IF(ISNUMBER(K33/G33),IF(NOT(K33/G33=0),K33/G33, " "), " ")</f>
        <v>5.3696422638165906</v>
      </c>
      <c r="N33" s="57" t="s">
        <v>158</v>
      </c>
    </row>
    <row r="34" spans="1:14" ht="36">
      <c r="A34" s="55">
        <v>8</v>
      </c>
      <c r="B34" s="56">
        <v>21141</v>
      </c>
      <c r="C34" s="28" t="s">
        <v>159</v>
      </c>
      <c r="D34" s="57" t="s">
        <v>155</v>
      </c>
      <c r="E34" s="58">
        <v>0.12</v>
      </c>
      <c r="F34" s="30" t="s">
        <v>160</v>
      </c>
      <c r="G34" s="30">
        <v>16.09</v>
      </c>
      <c r="H34" s="59"/>
      <c r="I34" s="59"/>
      <c r="J34" s="30" t="s">
        <v>161</v>
      </c>
      <c r="K34" s="30">
        <v>69.959999999999994</v>
      </c>
      <c r="L34" s="60"/>
      <c r="M34" s="59">
        <f t="shared" si="1"/>
        <v>4.3480422622747046</v>
      </c>
      <c r="N34" s="57" t="s">
        <v>158</v>
      </c>
    </row>
    <row r="35" spans="1:14" ht="24">
      <c r="A35" s="55">
        <v>9</v>
      </c>
      <c r="B35" s="56">
        <v>30101</v>
      </c>
      <c r="C35" s="28" t="s">
        <v>162</v>
      </c>
      <c r="D35" s="57" t="s">
        <v>155</v>
      </c>
      <c r="E35" s="58">
        <v>47.46</v>
      </c>
      <c r="F35" s="30" t="s">
        <v>163</v>
      </c>
      <c r="G35" s="30">
        <v>5294.17</v>
      </c>
      <c r="H35" s="59"/>
      <c r="I35" s="59"/>
      <c r="J35" s="30" t="s">
        <v>164</v>
      </c>
      <c r="K35" s="30">
        <v>19695.900000000001</v>
      </c>
      <c r="L35" s="60"/>
      <c r="M35" s="59">
        <f t="shared" si="1"/>
        <v>3.7202998770345497</v>
      </c>
      <c r="N35" s="57" t="s">
        <v>158</v>
      </c>
    </row>
    <row r="36" spans="1:14" ht="48">
      <c r="A36" s="55">
        <v>10</v>
      </c>
      <c r="B36" s="56">
        <v>60248</v>
      </c>
      <c r="C36" s="28" t="s">
        <v>165</v>
      </c>
      <c r="D36" s="57" t="s">
        <v>155</v>
      </c>
      <c r="E36" s="58">
        <v>0.14000000000000001</v>
      </c>
      <c r="F36" s="30" t="s">
        <v>166</v>
      </c>
      <c r="G36" s="30">
        <v>20.399999999999999</v>
      </c>
      <c r="H36" s="59"/>
      <c r="I36" s="59"/>
      <c r="J36" s="30" t="s">
        <v>167</v>
      </c>
      <c r="K36" s="30">
        <v>95.2</v>
      </c>
      <c r="L36" s="60"/>
      <c r="M36" s="59">
        <f t="shared" si="1"/>
        <v>4.666666666666667</v>
      </c>
      <c r="N36" s="57" t="s">
        <v>158</v>
      </c>
    </row>
    <row r="37" spans="1:14" ht="24">
      <c r="A37" s="55">
        <v>11</v>
      </c>
      <c r="B37" s="56">
        <v>70149</v>
      </c>
      <c r="C37" s="28" t="s">
        <v>168</v>
      </c>
      <c r="D37" s="57" t="s">
        <v>155</v>
      </c>
      <c r="E37" s="58">
        <v>37.75</v>
      </c>
      <c r="F37" s="30" t="s">
        <v>169</v>
      </c>
      <c r="G37" s="30">
        <v>3320.5</v>
      </c>
      <c r="H37" s="59"/>
      <c r="I37" s="59"/>
      <c r="J37" s="30" t="s">
        <v>170</v>
      </c>
      <c r="K37" s="30">
        <v>18950.5</v>
      </c>
      <c r="L37" s="60"/>
      <c r="M37" s="59">
        <f t="shared" si="1"/>
        <v>5.7071224213220901</v>
      </c>
      <c r="N37" s="57" t="s">
        <v>158</v>
      </c>
    </row>
    <row r="38" spans="1:14" ht="24">
      <c r="A38" s="55">
        <v>12</v>
      </c>
      <c r="B38" s="56">
        <v>120101</v>
      </c>
      <c r="C38" s="28" t="s">
        <v>171</v>
      </c>
      <c r="D38" s="57" t="s">
        <v>155</v>
      </c>
      <c r="E38" s="58">
        <v>3.22</v>
      </c>
      <c r="F38" s="30" t="s">
        <v>172</v>
      </c>
      <c r="G38" s="30">
        <v>399.31</v>
      </c>
      <c r="H38" s="59"/>
      <c r="I38" s="59"/>
      <c r="J38" s="30" t="s">
        <v>173</v>
      </c>
      <c r="K38" s="30">
        <v>1960.98</v>
      </c>
      <c r="L38" s="60"/>
      <c r="M38" s="59">
        <f t="shared" si="1"/>
        <v>4.9109213393103106</v>
      </c>
      <c r="N38" s="57" t="s">
        <v>158</v>
      </c>
    </row>
    <row r="39" spans="1:14" ht="24">
      <c r="A39" s="55">
        <v>13</v>
      </c>
      <c r="B39" s="56">
        <v>120202</v>
      </c>
      <c r="C39" s="28" t="s">
        <v>174</v>
      </c>
      <c r="D39" s="57" t="s">
        <v>155</v>
      </c>
      <c r="E39" s="58">
        <v>16.89</v>
      </c>
      <c r="F39" s="30" t="s">
        <v>175</v>
      </c>
      <c r="G39" s="30">
        <v>2614.58</v>
      </c>
      <c r="H39" s="59"/>
      <c r="I39" s="59"/>
      <c r="J39" s="30" t="s">
        <v>176</v>
      </c>
      <c r="K39" s="30">
        <v>13714.68</v>
      </c>
      <c r="L39" s="60"/>
      <c r="M39" s="59">
        <f t="shared" si="1"/>
        <v>5.2454619862463572</v>
      </c>
      <c r="N39" s="57" t="s">
        <v>158</v>
      </c>
    </row>
    <row r="40" spans="1:14" ht="36">
      <c r="A40" s="55">
        <v>14</v>
      </c>
      <c r="B40" s="56">
        <v>120500</v>
      </c>
      <c r="C40" s="28" t="s">
        <v>177</v>
      </c>
      <c r="D40" s="57" t="s">
        <v>155</v>
      </c>
      <c r="E40" s="58">
        <v>9.67</v>
      </c>
      <c r="F40" s="30" t="s">
        <v>178</v>
      </c>
      <c r="G40" s="30">
        <v>192.62</v>
      </c>
      <c r="H40" s="59"/>
      <c r="I40" s="59"/>
      <c r="J40" s="30" t="s">
        <v>179</v>
      </c>
      <c r="K40" s="30">
        <v>976.67</v>
      </c>
      <c r="L40" s="60"/>
      <c r="M40" s="59">
        <f t="shared" si="1"/>
        <v>5.0704495898660573</v>
      </c>
      <c r="N40" s="57" t="s">
        <v>180</v>
      </c>
    </row>
    <row r="41" spans="1:14" ht="36">
      <c r="A41" s="55">
        <v>15</v>
      </c>
      <c r="B41" s="56">
        <v>120711</v>
      </c>
      <c r="C41" s="28" t="s">
        <v>181</v>
      </c>
      <c r="D41" s="57" t="s">
        <v>155</v>
      </c>
      <c r="E41" s="58">
        <v>2.15</v>
      </c>
      <c r="F41" s="30" t="s">
        <v>182</v>
      </c>
      <c r="G41" s="30">
        <v>86.73</v>
      </c>
      <c r="H41" s="59"/>
      <c r="I41" s="59"/>
      <c r="J41" s="30" t="s">
        <v>183</v>
      </c>
      <c r="K41" s="30">
        <v>297.89999999999998</v>
      </c>
      <c r="L41" s="60"/>
      <c r="M41" s="59">
        <f t="shared" si="1"/>
        <v>3.434797647872708</v>
      </c>
      <c r="N41" s="57" t="s">
        <v>180</v>
      </c>
    </row>
    <row r="42" spans="1:14" ht="24">
      <c r="A42" s="55">
        <v>16</v>
      </c>
      <c r="B42" s="56">
        <v>120906</v>
      </c>
      <c r="C42" s="28" t="s">
        <v>184</v>
      </c>
      <c r="D42" s="57" t="s">
        <v>155</v>
      </c>
      <c r="E42" s="58">
        <v>55.79</v>
      </c>
      <c r="F42" s="30" t="s">
        <v>185</v>
      </c>
      <c r="G42" s="30">
        <v>4662.93</v>
      </c>
      <c r="H42" s="59"/>
      <c r="I42" s="59"/>
      <c r="J42" s="30" t="s">
        <v>186</v>
      </c>
      <c r="K42" s="30">
        <v>24324.44</v>
      </c>
      <c r="L42" s="60"/>
      <c r="M42" s="59">
        <f t="shared" si="1"/>
        <v>5.2165569716894735</v>
      </c>
      <c r="N42" s="57" t="s">
        <v>158</v>
      </c>
    </row>
    <row r="43" spans="1:14" ht="24">
      <c r="A43" s="55">
        <v>17</v>
      </c>
      <c r="B43" s="56">
        <v>120907</v>
      </c>
      <c r="C43" s="28" t="s">
        <v>187</v>
      </c>
      <c r="D43" s="57" t="s">
        <v>155</v>
      </c>
      <c r="E43" s="58">
        <v>135</v>
      </c>
      <c r="F43" s="30" t="s">
        <v>188</v>
      </c>
      <c r="G43" s="30">
        <v>16962.75</v>
      </c>
      <c r="H43" s="59"/>
      <c r="I43" s="59"/>
      <c r="J43" s="30" t="s">
        <v>189</v>
      </c>
      <c r="K43" s="30">
        <v>80595</v>
      </c>
      <c r="L43" s="60"/>
      <c r="M43" s="59">
        <f t="shared" si="1"/>
        <v>4.7512932749701555</v>
      </c>
      <c r="N43" s="57" t="s">
        <v>158</v>
      </c>
    </row>
    <row r="44" spans="1:14" ht="24">
      <c r="A44" s="55">
        <v>18</v>
      </c>
      <c r="B44" s="56">
        <v>120911</v>
      </c>
      <c r="C44" s="28" t="s">
        <v>190</v>
      </c>
      <c r="D44" s="57" t="s">
        <v>155</v>
      </c>
      <c r="E44" s="58">
        <v>45.96</v>
      </c>
      <c r="F44" s="30" t="s">
        <v>191</v>
      </c>
      <c r="G44" s="30">
        <v>9982.9699999999993</v>
      </c>
      <c r="H44" s="59"/>
      <c r="I44" s="59"/>
      <c r="J44" s="30" t="s">
        <v>192</v>
      </c>
      <c r="K44" s="30">
        <v>43570.080000000002</v>
      </c>
      <c r="L44" s="60"/>
      <c r="M44" s="59">
        <f t="shared" si="1"/>
        <v>4.3644406424140314</v>
      </c>
      <c r="N44" s="57" t="s">
        <v>158</v>
      </c>
    </row>
    <row r="45" spans="1:14" ht="24">
      <c r="A45" s="55">
        <v>19</v>
      </c>
      <c r="B45" s="56">
        <v>121601</v>
      </c>
      <c r="C45" s="28" t="s">
        <v>193</v>
      </c>
      <c r="D45" s="57" t="s">
        <v>155</v>
      </c>
      <c r="E45" s="58">
        <v>27.09</v>
      </c>
      <c r="F45" s="30" t="s">
        <v>194</v>
      </c>
      <c r="G45" s="30">
        <v>3279.79</v>
      </c>
      <c r="H45" s="59"/>
      <c r="I45" s="59"/>
      <c r="J45" s="30" t="s">
        <v>195</v>
      </c>
      <c r="K45" s="30">
        <v>13247.01</v>
      </c>
      <c r="L45" s="60"/>
      <c r="M45" s="59">
        <f t="shared" si="1"/>
        <v>4.0389811542812195</v>
      </c>
      <c r="N45" s="57" t="s">
        <v>158</v>
      </c>
    </row>
    <row r="46" spans="1:14" ht="36">
      <c r="A46" s="55">
        <v>20</v>
      </c>
      <c r="B46" s="56">
        <v>121803</v>
      </c>
      <c r="C46" s="28" t="s">
        <v>196</v>
      </c>
      <c r="D46" s="57" t="s">
        <v>155</v>
      </c>
      <c r="E46" s="58">
        <v>2.7</v>
      </c>
      <c r="F46" s="30" t="s">
        <v>197</v>
      </c>
      <c r="G46" s="30">
        <v>629.17999999999995</v>
      </c>
      <c r="H46" s="59"/>
      <c r="I46" s="59"/>
      <c r="J46" s="30" t="s">
        <v>198</v>
      </c>
      <c r="K46" s="30">
        <v>2085.56</v>
      </c>
      <c r="L46" s="60"/>
      <c r="M46" s="59">
        <f t="shared" si="1"/>
        <v>3.3147271051209515</v>
      </c>
      <c r="N46" s="57" t="s">
        <v>180</v>
      </c>
    </row>
    <row r="47" spans="1:14" ht="24">
      <c r="A47" s="55">
        <v>21</v>
      </c>
      <c r="B47" s="56">
        <v>122000</v>
      </c>
      <c r="C47" s="28" t="s">
        <v>199</v>
      </c>
      <c r="D47" s="57" t="s">
        <v>155</v>
      </c>
      <c r="E47" s="58">
        <v>12.44</v>
      </c>
      <c r="F47" s="30" t="s">
        <v>200</v>
      </c>
      <c r="G47" s="30">
        <v>2522.83</v>
      </c>
      <c r="H47" s="59"/>
      <c r="I47" s="59"/>
      <c r="J47" s="30" t="s">
        <v>201</v>
      </c>
      <c r="K47" s="30">
        <v>11419.92</v>
      </c>
      <c r="L47" s="60"/>
      <c r="M47" s="59">
        <f t="shared" si="1"/>
        <v>4.5266308074662183</v>
      </c>
      <c r="N47" s="57" t="s">
        <v>158</v>
      </c>
    </row>
    <row r="48" spans="1:14" ht="24">
      <c r="A48" s="55">
        <v>22</v>
      </c>
      <c r="B48" s="56">
        <v>400001</v>
      </c>
      <c r="C48" s="28" t="s">
        <v>202</v>
      </c>
      <c r="D48" s="57" t="s">
        <v>155</v>
      </c>
      <c r="E48" s="58">
        <v>0.16</v>
      </c>
      <c r="F48" s="30" t="s">
        <v>203</v>
      </c>
      <c r="G48" s="30">
        <v>16.510000000000002</v>
      </c>
      <c r="H48" s="59"/>
      <c r="I48" s="59"/>
      <c r="J48" s="30" t="s">
        <v>204</v>
      </c>
      <c r="K48" s="30">
        <v>73.28</v>
      </c>
      <c r="L48" s="60"/>
      <c r="M48" s="59">
        <f t="shared" si="1"/>
        <v>4.438522107813446</v>
      </c>
      <c r="N48" s="57" t="s">
        <v>158</v>
      </c>
    </row>
    <row r="49" spans="1:14" ht="17.850000000000001" customHeight="1">
      <c r="A49" s="102" t="s">
        <v>205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48">
      <c r="A50" s="55">
        <v>23</v>
      </c>
      <c r="B50" s="56" t="s">
        <v>206</v>
      </c>
      <c r="C50" s="28" t="s">
        <v>207</v>
      </c>
      <c r="D50" s="57" t="s">
        <v>208</v>
      </c>
      <c r="E50" s="58">
        <v>2.4199999999999999E-2</v>
      </c>
      <c r="F50" s="30" t="s">
        <v>209</v>
      </c>
      <c r="G50" s="30">
        <v>246.6</v>
      </c>
      <c r="H50" s="59">
        <v>49874</v>
      </c>
      <c r="I50" s="59">
        <v>1206.95</v>
      </c>
      <c r="J50" s="30" t="s">
        <v>210</v>
      </c>
      <c r="K50" s="30">
        <v>1239.1300000000001</v>
      </c>
      <c r="L50" s="60"/>
      <c r="M50" s="59">
        <f t="shared" ref="M50:M59" si="2">IF(ISNUMBER(K50/G50),IF(NOT(K50/G50=0),K50/G50, " "), " ")</f>
        <v>5.0248580697485812</v>
      </c>
      <c r="N50" s="57" t="s">
        <v>211</v>
      </c>
    </row>
    <row r="51" spans="1:14" ht="48">
      <c r="A51" s="55">
        <v>24</v>
      </c>
      <c r="B51" s="56" t="s">
        <v>212</v>
      </c>
      <c r="C51" s="28" t="s">
        <v>213</v>
      </c>
      <c r="D51" s="57" t="s">
        <v>208</v>
      </c>
      <c r="E51" s="58">
        <v>7.4899999999999994E-2</v>
      </c>
      <c r="F51" s="30" t="s">
        <v>214</v>
      </c>
      <c r="G51" s="30">
        <v>226.94</v>
      </c>
      <c r="H51" s="59">
        <v>10111</v>
      </c>
      <c r="I51" s="59">
        <v>757.31</v>
      </c>
      <c r="J51" s="30" t="s">
        <v>215</v>
      </c>
      <c r="K51" s="30">
        <v>795.33</v>
      </c>
      <c r="L51" s="60"/>
      <c r="M51" s="59">
        <f t="shared" si="2"/>
        <v>3.5045827090861024</v>
      </c>
      <c r="N51" s="57" t="s">
        <v>216</v>
      </c>
    </row>
    <row r="52" spans="1:14" ht="48">
      <c r="A52" s="55">
        <v>25</v>
      </c>
      <c r="B52" s="56" t="s">
        <v>217</v>
      </c>
      <c r="C52" s="28" t="s">
        <v>218</v>
      </c>
      <c r="D52" s="57" t="s">
        <v>208</v>
      </c>
      <c r="E52" s="58">
        <v>10.039999999999999</v>
      </c>
      <c r="F52" s="30" t="s">
        <v>219</v>
      </c>
      <c r="G52" s="30">
        <v>29818.799999999999</v>
      </c>
      <c r="H52" s="59">
        <v>9510</v>
      </c>
      <c r="I52" s="59">
        <v>95480.4</v>
      </c>
      <c r="J52" s="30" t="s">
        <v>220</v>
      </c>
      <c r="K52" s="30">
        <v>100456.32000000001</v>
      </c>
      <c r="L52" s="60"/>
      <c r="M52" s="59">
        <f t="shared" si="2"/>
        <v>3.3688921083343399</v>
      </c>
      <c r="N52" s="57" t="s">
        <v>221</v>
      </c>
    </row>
    <row r="53" spans="1:14" ht="48">
      <c r="A53" s="55">
        <v>26</v>
      </c>
      <c r="B53" s="56" t="s">
        <v>222</v>
      </c>
      <c r="C53" s="28" t="s">
        <v>223</v>
      </c>
      <c r="D53" s="57" t="s">
        <v>224</v>
      </c>
      <c r="E53" s="58">
        <v>0.58499999999999996</v>
      </c>
      <c r="F53" s="30" t="s">
        <v>225</v>
      </c>
      <c r="G53" s="30">
        <v>582.66</v>
      </c>
      <c r="H53" s="59">
        <v>5083</v>
      </c>
      <c r="I53" s="59">
        <v>2973.56</v>
      </c>
      <c r="J53" s="30" t="s">
        <v>226</v>
      </c>
      <c r="K53" s="30">
        <v>3115.21</v>
      </c>
      <c r="L53" s="60"/>
      <c r="M53" s="59">
        <f t="shared" si="2"/>
        <v>5.3465314248446782</v>
      </c>
      <c r="N53" s="57" t="s">
        <v>227</v>
      </c>
    </row>
    <row r="54" spans="1:14" ht="48">
      <c r="A54" s="55">
        <v>27</v>
      </c>
      <c r="B54" s="56" t="s">
        <v>228</v>
      </c>
      <c r="C54" s="28" t="s">
        <v>229</v>
      </c>
      <c r="D54" s="57" t="s">
        <v>224</v>
      </c>
      <c r="E54" s="58">
        <v>62.4</v>
      </c>
      <c r="F54" s="30" t="s">
        <v>230</v>
      </c>
      <c r="G54" s="30">
        <v>7800</v>
      </c>
      <c r="H54" s="59">
        <v>456</v>
      </c>
      <c r="I54" s="59">
        <v>28454.400000000001</v>
      </c>
      <c r="J54" s="30" t="s">
        <v>231</v>
      </c>
      <c r="K54" s="30">
        <v>39909.17</v>
      </c>
      <c r="L54" s="60"/>
      <c r="M54" s="59">
        <f t="shared" si="2"/>
        <v>5.1165602564102564</v>
      </c>
      <c r="N54" s="57" t="s">
        <v>232</v>
      </c>
    </row>
    <row r="55" spans="1:14" ht="48">
      <c r="A55" s="55">
        <v>28</v>
      </c>
      <c r="B55" s="56" t="s">
        <v>233</v>
      </c>
      <c r="C55" s="28" t="s">
        <v>234</v>
      </c>
      <c r="D55" s="57" t="s">
        <v>224</v>
      </c>
      <c r="E55" s="58">
        <v>786.2</v>
      </c>
      <c r="F55" s="30" t="s">
        <v>235</v>
      </c>
      <c r="G55" s="30">
        <v>95916.4</v>
      </c>
      <c r="H55" s="59">
        <v>389</v>
      </c>
      <c r="I55" s="59">
        <v>305831.8</v>
      </c>
      <c r="J55" s="30" t="s">
        <v>236</v>
      </c>
      <c r="K55" s="30">
        <v>452112.17</v>
      </c>
      <c r="L55" s="60"/>
      <c r="M55" s="59">
        <f t="shared" si="2"/>
        <v>4.7136065365255577</v>
      </c>
      <c r="N55" s="57" t="s">
        <v>237</v>
      </c>
    </row>
    <row r="56" spans="1:14" ht="36">
      <c r="A56" s="55">
        <v>29</v>
      </c>
      <c r="B56" s="56" t="s">
        <v>238</v>
      </c>
      <c r="C56" s="28" t="s">
        <v>239</v>
      </c>
      <c r="D56" s="57" t="s">
        <v>224</v>
      </c>
      <c r="E56" s="58">
        <v>217.04</v>
      </c>
      <c r="F56" s="30" t="s">
        <v>240</v>
      </c>
      <c r="G56" s="30">
        <v>674.99</v>
      </c>
      <c r="H56" s="59">
        <v>18.28</v>
      </c>
      <c r="I56" s="59">
        <v>3967.48</v>
      </c>
      <c r="J56" s="30" t="s">
        <v>241</v>
      </c>
      <c r="K56" s="30">
        <v>4047.8</v>
      </c>
      <c r="L56" s="60"/>
      <c r="M56" s="59">
        <f t="shared" si="2"/>
        <v>5.9968295826604843</v>
      </c>
      <c r="N56" s="57" t="s">
        <v>242</v>
      </c>
    </row>
    <row r="57" spans="1:14" ht="48">
      <c r="A57" s="55">
        <v>30</v>
      </c>
      <c r="B57" s="56" t="s">
        <v>243</v>
      </c>
      <c r="C57" s="28" t="s">
        <v>244</v>
      </c>
      <c r="D57" s="57" t="s">
        <v>224</v>
      </c>
      <c r="E57" s="58">
        <v>154.80000000000001</v>
      </c>
      <c r="F57" s="30" t="s">
        <v>245</v>
      </c>
      <c r="G57" s="30">
        <v>17956.8</v>
      </c>
      <c r="H57" s="59">
        <v>205</v>
      </c>
      <c r="I57" s="59">
        <v>31734</v>
      </c>
      <c r="J57" s="30" t="s">
        <v>246</v>
      </c>
      <c r="K57" s="30">
        <v>63906.080000000002</v>
      </c>
      <c r="L57" s="60"/>
      <c r="M57" s="59">
        <f t="shared" si="2"/>
        <v>3.558879087587989</v>
      </c>
      <c r="N57" s="57" t="s">
        <v>247</v>
      </c>
    </row>
    <row r="58" spans="1:14" ht="48">
      <c r="A58" s="55">
        <v>31</v>
      </c>
      <c r="B58" s="56" t="s">
        <v>248</v>
      </c>
      <c r="C58" s="28" t="s">
        <v>249</v>
      </c>
      <c r="D58" s="57" t="s">
        <v>224</v>
      </c>
      <c r="E58" s="58">
        <v>607.5</v>
      </c>
      <c r="F58" s="30" t="s">
        <v>250</v>
      </c>
      <c r="G58" s="30">
        <v>58927.5</v>
      </c>
      <c r="H58" s="59">
        <v>191</v>
      </c>
      <c r="I58" s="59">
        <v>116032.5</v>
      </c>
      <c r="J58" s="30" t="s">
        <v>251</v>
      </c>
      <c r="K58" s="30">
        <v>242119.13</v>
      </c>
      <c r="L58" s="60"/>
      <c r="M58" s="59">
        <f t="shared" si="2"/>
        <v>4.1087629714479661</v>
      </c>
      <c r="N58" s="57" t="s">
        <v>252</v>
      </c>
    </row>
    <row r="59" spans="1:14" ht="72">
      <c r="A59" s="61">
        <v>32</v>
      </c>
      <c r="B59" s="62" t="s">
        <v>253</v>
      </c>
      <c r="C59" s="33" t="s">
        <v>254</v>
      </c>
      <c r="D59" s="63" t="s">
        <v>208</v>
      </c>
      <c r="E59" s="64">
        <v>659.8</v>
      </c>
      <c r="F59" s="35" t="s">
        <v>255</v>
      </c>
      <c r="G59" s="35">
        <v>281074.8</v>
      </c>
      <c r="H59" s="65">
        <v>1936.27</v>
      </c>
      <c r="I59" s="65">
        <v>1277550.95</v>
      </c>
      <c r="J59" s="35" t="s">
        <v>256</v>
      </c>
      <c r="K59" s="35">
        <v>1387117.33</v>
      </c>
      <c r="L59" s="66"/>
      <c r="M59" s="65">
        <f t="shared" si="2"/>
        <v>4.9350469341257206</v>
      </c>
      <c r="N59" s="63" t="s">
        <v>257</v>
      </c>
    </row>
    <row r="60" spans="1:14" ht="12.75" customHeight="1">
      <c r="A60" s="100" t="s">
        <v>96</v>
      </c>
      <c r="B60" s="100"/>
      <c r="C60" s="100"/>
      <c r="D60" s="100"/>
      <c r="E60" s="100"/>
      <c r="F60" s="100"/>
      <c r="G60" s="30">
        <v>548113</v>
      </c>
      <c r="H60" s="59"/>
      <c r="I60" s="59"/>
      <c r="J60" s="59"/>
      <c r="K60" s="30">
        <v>2571935</v>
      </c>
      <c r="L60" s="60"/>
      <c r="M60" s="59">
        <f t="shared" ref="M60:M71" ca="1" si="3">IF(ISNUMBER(INDIRECT("K" &amp; ROW())/INDIRECT("G" &amp; ROW())),INDIRECT("K" &amp; ROW())/INDIRECT("G" &amp; ROW()), " ")</f>
        <v>4.6923444618171803</v>
      </c>
      <c r="N60" s="57"/>
    </row>
    <row r="61" spans="1:14" ht="12.75" customHeight="1">
      <c r="A61" s="100" t="s">
        <v>101</v>
      </c>
      <c r="B61" s="100"/>
      <c r="C61" s="100"/>
      <c r="D61" s="100"/>
      <c r="E61" s="100"/>
      <c r="F61" s="100"/>
      <c r="G61" s="30"/>
      <c r="H61" s="59"/>
      <c r="I61" s="59"/>
      <c r="J61" s="59"/>
      <c r="K61" s="30"/>
      <c r="L61" s="60"/>
      <c r="M61" s="59" t="str">
        <f t="shared" ca="1" si="3"/>
        <v xml:space="preserve"> </v>
      </c>
      <c r="N61" s="57"/>
    </row>
    <row r="62" spans="1:14" ht="12.75" customHeight="1">
      <c r="A62" s="100" t="s">
        <v>102</v>
      </c>
      <c r="B62" s="100"/>
      <c r="C62" s="100"/>
      <c r="D62" s="100"/>
      <c r="E62" s="100"/>
      <c r="F62" s="100"/>
      <c r="G62" s="30">
        <v>10650</v>
      </c>
      <c r="H62" s="59"/>
      <c r="I62" s="59"/>
      <c r="J62" s="59"/>
      <c r="K62" s="30">
        <v>102145</v>
      </c>
      <c r="L62" s="60"/>
      <c r="M62" s="59">
        <f t="shared" ca="1" si="3"/>
        <v>9.5910798122065728</v>
      </c>
      <c r="N62" s="57"/>
    </row>
    <row r="63" spans="1:14" ht="12.75" customHeight="1">
      <c r="A63" s="100" t="s">
        <v>103</v>
      </c>
      <c r="B63" s="100"/>
      <c r="C63" s="100"/>
      <c r="D63" s="100"/>
      <c r="E63" s="100"/>
      <c r="F63" s="100"/>
      <c r="G63" s="30">
        <v>493239</v>
      </c>
      <c r="H63" s="59"/>
      <c r="I63" s="59"/>
      <c r="J63" s="59"/>
      <c r="K63" s="30">
        <v>2294866</v>
      </c>
      <c r="L63" s="60"/>
      <c r="M63" s="59">
        <f t="shared" ca="1" si="3"/>
        <v>4.652645066590436</v>
      </c>
      <c r="N63" s="57"/>
    </row>
    <row r="64" spans="1:14" ht="12.75" customHeight="1">
      <c r="A64" s="100" t="s">
        <v>104</v>
      </c>
      <c r="B64" s="100"/>
      <c r="C64" s="100"/>
      <c r="D64" s="100"/>
      <c r="E64" s="100"/>
      <c r="F64" s="100"/>
      <c r="G64" s="30">
        <v>50183</v>
      </c>
      <c r="H64" s="59"/>
      <c r="I64" s="59"/>
      <c r="J64" s="59"/>
      <c r="K64" s="30">
        <v>232046</v>
      </c>
      <c r="L64" s="60"/>
      <c r="M64" s="59">
        <f t="shared" ca="1" si="3"/>
        <v>4.6239961740031488</v>
      </c>
      <c r="N64" s="57"/>
    </row>
    <row r="65" spans="1:14" ht="12.75" customHeight="1">
      <c r="A65" s="99" t="s">
        <v>105</v>
      </c>
      <c r="B65" s="99"/>
      <c r="C65" s="99"/>
      <c r="D65" s="99"/>
      <c r="E65" s="99"/>
      <c r="F65" s="99"/>
      <c r="G65" s="67">
        <v>14710</v>
      </c>
      <c r="H65" s="68"/>
      <c r="I65" s="68"/>
      <c r="J65" s="68"/>
      <c r="K65" s="67">
        <v>119921</v>
      </c>
      <c r="L65" s="69"/>
      <c r="M65" s="68">
        <f t="shared" ca="1" si="3"/>
        <v>8.1523453433038746</v>
      </c>
      <c r="N65" s="70"/>
    </row>
    <row r="66" spans="1:14" ht="12.75" customHeight="1">
      <c r="A66" s="99" t="s">
        <v>106</v>
      </c>
      <c r="B66" s="99"/>
      <c r="C66" s="99"/>
      <c r="D66" s="99"/>
      <c r="E66" s="99"/>
      <c r="F66" s="99"/>
      <c r="G66" s="67">
        <v>8274</v>
      </c>
      <c r="H66" s="68"/>
      <c r="I66" s="68"/>
      <c r="J66" s="68"/>
      <c r="K66" s="67">
        <v>73966.880000000005</v>
      </c>
      <c r="L66" s="69"/>
      <c r="M66" s="68">
        <f t="shared" ca="1" si="3"/>
        <v>8.9396760937877691</v>
      </c>
      <c r="N66" s="70"/>
    </row>
    <row r="67" spans="1:14" ht="12.75" customHeight="1">
      <c r="A67" s="99" t="s">
        <v>107</v>
      </c>
      <c r="B67" s="99"/>
      <c r="C67" s="99"/>
      <c r="D67" s="99"/>
      <c r="E67" s="99"/>
      <c r="F67" s="99"/>
      <c r="G67" s="67"/>
      <c r="H67" s="68"/>
      <c r="I67" s="68"/>
      <c r="J67" s="68"/>
      <c r="K67" s="67"/>
      <c r="L67" s="69"/>
      <c r="M67" s="68" t="str">
        <f t="shared" ca="1" si="3"/>
        <v xml:space="preserve"> </v>
      </c>
      <c r="N67" s="70"/>
    </row>
    <row r="68" spans="1:14" ht="26.1" customHeight="1">
      <c r="A68" s="100" t="s">
        <v>108</v>
      </c>
      <c r="B68" s="100"/>
      <c r="C68" s="100"/>
      <c r="D68" s="100"/>
      <c r="E68" s="100"/>
      <c r="F68" s="100"/>
      <c r="G68" s="30">
        <v>1010</v>
      </c>
      <c r="H68" s="59"/>
      <c r="I68" s="59"/>
      <c r="J68" s="59"/>
      <c r="K68" s="30">
        <v>5974</v>
      </c>
      <c r="L68" s="60"/>
      <c r="M68" s="59">
        <f t="shared" ca="1" si="3"/>
        <v>5.9148514851485148</v>
      </c>
      <c r="N68" s="57"/>
    </row>
    <row r="69" spans="1:14" ht="12.75" customHeight="1">
      <c r="A69" s="100" t="s">
        <v>109</v>
      </c>
      <c r="B69" s="100"/>
      <c r="C69" s="100"/>
      <c r="D69" s="100"/>
      <c r="E69" s="100"/>
      <c r="F69" s="100"/>
      <c r="G69" s="30">
        <v>4351</v>
      </c>
      <c r="H69" s="59"/>
      <c r="I69" s="59"/>
      <c r="J69" s="59"/>
      <c r="K69" s="30">
        <v>26822</v>
      </c>
      <c r="L69" s="60"/>
      <c r="M69" s="59">
        <f t="shared" ca="1" si="3"/>
        <v>6.1645598712939558</v>
      </c>
      <c r="N69" s="57"/>
    </row>
    <row r="70" spans="1:14" ht="12.75" customHeight="1">
      <c r="A70" s="100" t="s">
        <v>110</v>
      </c>
      <c r="B70" s="100"/>
      <c r="C70" s="100"/>
      <c r="D70" s="100"/>
      <c r="E70" s="100"/>
      <c r="F70" s="100"/>
      <c r="G70" s="30">
        <v>565736</v>
      </c>
      <c r="H70" s="59"/>
      <c r="I70" s="59"/>
      <c r="J70" s="59"/>
      <c r="K70" s="30">
        <v>2733026.88</v>
      </c>
      <c r="L70" s="60"/>
      <c r="M70" s="59">
        <f t="shared" ca="1" si="3"/>
        <v>4.830922691856272</v>
      </c>
      <c r="N70" s="57"/>
    </row>
    <row r="71" spans="1:14" ht="12.75" customHeight="1">
      <c r="A71" s="100" t="s">
        <v>258</v>
      </c>
      <c r="B71" s="100"/>
      <c r="C71" s="100"/>
      <c r="D71" s="100"/>
      <c r="E71" s="100"/>
      <c r="F71" s="100"/>
      <c r="G71" s="30">
        <v>571097</v>
      </c>
      <c r="H71" s="59"/>
      <c r="I71" s="59"/>
      <c r="J71" s="59"/>
      <c r="K71" s="30">
        <v>2765822.88</v>
      </c>
      <c r="L71" s="60"/>
      <c r="M71" s="59">
        <f t="shared" ca="1" si="3"/>
        <v>4.8430001908607467</v>
      </c>
      <c r="N71" s="57"/>
    </row>
    <row r="72" spans="1:14" ht="12.75" customHeight="1">
      <c r="A72" s="84" t="s">
        <v>111</v>
      </c>
      <c r="B72" s="84"/>
      <c r="C72" s="84"/>
      <c r="D72" s="84"/>
      <c r="E72" s="84"/>
      <c r="F72" s="84"/>
      <c r="G72" s="30">
        <v>571097</v>
      </c>
      <c r="H72" s="59"/>
      <c r="I72" s="59"/>
      <c r="J72" s="59"/>
      <c r="K72" s="30">
        <v>3263671</v>
      </c>
      <c r="L72" s="60"/>
      <c r="M72" s="59"/>
      <c r="N72" s="57"/>
    </row>
    <row r="73" spans="1:14" ht="38.1" customHeight="1">
      <c r="A73" s="87" t="s">
        <v>112</v>
      </c>
      <c r="B73" s="87"/>
      <c r="C73" s="87"/>
      <c r="D73" s="87"/>
      <c r="E73" s="87"/>
      <c r="F73" s="87"/>
      <c r="G73" s="30"/>
      <c r="H73" s="59"/>
      <c r="I73" s="59"/>
      <c r="J73" s="59"/>
      <c r="K73" s="30">
        <v>3125379.85</v>
      </c>
      <c r="L73" s="60"/>
      <c r="M73" s="59"/>
      <c r="N73" s="57"/>
    </row>
    <row r="74" spans="1:14" ht="12.75" customHeight="1">
      <c r="A74" s="101" t="s">
        <v>113</v>
      </c>
      <c r="B74" s="101"/>
      <c r="C74" s="101"/>
      <c r="D74" s="101"/>
      <c r="E74" s="101"/>
      <c r="F74" s="101"/>
      <c r="G74" s="30"/>
      <c r="H74" s="59"/>
      <c r="I74" s="59"/>
      <c r="J74" s="59"/>
      <c r="K74" s="30">
        <v>562568.37</v>
      </c>
      <c r="L74" s="60"/>
      <c r="M74" s="59"/>
      <c r="N74" s="57"/>
    </row>
    <row r="75" spans="1:14" ht="12.75" customHeight="1">
      <c r="A75" s="99" t="s">
        <v>107</v>
      </c>
      <c r="B75" s="99"/>
      <c r="C75" s="99"/>
      <c r="D75" s="99"/>
      <c r="E75" s="99"/>
      <c r="F75" s="99"/>
      <c r="G75" s="67">
        <v>571097</v>
      </c>
      <c r="H75" s="68"/>
      <c r="I75" s="68"/>
      <c r="J75" s="68"/>
      <c r="K75" s="67">
        <v>3687948.22</v>
      </c>
      <c r="L75" s="69"/>
      <c r="M75" s="68"/>
      <c r="N75" s="70"/>
    </row>
    <row r="76" spans="1:14">
      <c r="A76" s="14"/>
      <c r="B76" s="71"/>
      <c r="C76" s="72"/>
      <c r="D76" s="73"/>
      <c r="E76" s="73"/>
      <c r="F76" s="74"/>
      <c r="G76" s="75"/>
      <c r="H76" s="74"/>
      <c r="I76" s="74"/>
      <c r="J76" s="74"/>
      <c r="K76" s="75"/>
      <c r="L76" s="76"/>
      <c r="M76" s="74"/>
      <c r="N76" s="77"/>
    </row>
    <row r="77" spans="1:14">
      <c r="A77" s="41"/>
      <c r="G77" s="78"/>
      <c r="H77" s="79"/>
      <c r="I77" s="79"/>
      <c r="J77" s="79"/>
      <c r="K77" s="78"/>
      <c r="L77" s="80"/>
      <c r="M77" s="78"/>
      <c r="N77" s="41"/>
    </row>
    <row r="78" spans="1:14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1"/>
      <c r="M78" s="8"/>
      <c r="N78" s="8"/>
    </row>
    <row r="79" spans="1:14">
      <c r="A79" s="42" t="s">
        <v>264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1"/>
      <c r="M79" s="8"/>
      <c r="N79" s="8"/>
    </row>
    <row r="80" spans="1:14">
      <c r="A80" s="9"/>
      <c r="B80" s="8"/>
      <c r="C80" s="8"/>
      <c r="D80" s="8"/>
      <c r="E80" s="8"/>
      <c r="F80" s="8"/>
      <c r="G80" s="8"/>
      <c r="H80" s="8"/>
      <c r="I80" s="8"/>
      <c r="J80" s="8"/>
      <c r="K80" s="8"/>
      <c r="L80" s="81"/>
      <c r="M80" s="8"/>
      <c r="N80" s="8"/>
    </row>
    <row r="81" spans="1:14">
      <c r="A81" s="42" t="s">
        <v>266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1"/>
      <c r="M81" s="8"/>
      <c r="N81" s="8"/>
    </row>
  </sheetData>
  <mergeCells count="50">
    <mergeCell ref="A5:N5"/>
    <mergeCell ref="A6:N6"/>
    <mergeCell ref="A7:N7"/>
    <mergeCell ref="A8:N8"/>
    <mergeCell ref="G10:I10"/>
    <mergeCell ref="A20:A22"/>
    <mergeCell ref="B20:B22"/>
    <mergeCell ref="C20:C22"/>
    <mergeCell ref="E20:E22"/>
    <mergeCell ref="D21:D22"/>
    <mergeCell ref="I2:M2"/>
    <mergeCell ref="I3:M3"/>
    <mergeCell ref="I4:M4"/>
    <mergeCell ref="G13:H13"/>
    <mergeCell ref="J13:K13"/>
    <mergeCell ref="G14:H14"/>
    <mergeCell ref="J10:M10"/>
    <mergeCell ref="G11:H11"/>
    <mergeCell ref="J11:K11"/>
    <mergeCell ref="G12:H12"/>
    <mergeCell ref="J12:K12"/>
    <mergeCell ref="J14:K14"/>
    <mergeCell ref="G15:H15"/>
    <mergeCell ref="J15:K15"/>
    <mergeCell ref="M20:M22"/>
    <mergeCell ref="N20:N22"/>
    <mergeCell ref="H21:I21"/>
    <mergeCell ref="J21:K21"/>
    <mergeCell ref="F20:G21"/>
    <mergeCell ref="H20:K20"/>
    <mergeCell ref="A65:F65"/>
    <mergeCell ref="A24:N24"/>
    <mergeCell ref="A25:N25"/>
    <mergeCell ref="A32:N32"/>
    <mergeCell ref="A49:N49"/>
    <mergeCell ref="A60:F60"/>
    <mergeCell ref="A61:F61"/>
    <mergeCell ref="A62:F62"/>
    <mergeCell ref="A63:F63"/>
    <mergeCell ref="A64:F64"/>
    <mergeCell ref="A75:F75"/>
    <mergeCell ref="A66:F66"/>
    <mergeCell ref="A67:F67"/>
    <mergeCell ref="A68:F68"/>
    <mergeCell ref="A69:F69"/>
    <mergeCell ref="A70:F70"/>
    <mergeCell ref="A71:F71"/>
    <mergeCell ref="A72:F72"/>
    <mergeCell ref="A73:F73"/>
    <mergeCell ref="A74:F74"/>
  </mergeCells>
  <phoneticPr fontId="9" type="noConversion"/>
  <pageMargins left="0.78749999999999998" right="0.39374999999999999" top="0.39374999999999999" bottom="0.39374999999999999" header="0.23611111111111099" footer="0.23611111111111099"/>
  <pageSetup paperSize="9" scale="84" firstPageNumber="0" fitToHeight="1000" orientation="landscape" verticalDpi="0" r:id="rId1"/>
  <headerFooter>
    <oddHeader>&amp;L&amp;"Arial Cyr,Обычный"ГРАНД-Смета</oddHeader>
    <oddFooter>&amp;R&amp;"Arial Cyr,Обычный"&amp;P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OpenOffice.org/3.1$Win32 OpenOffice.org_project/310m19$Build-9420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Локальная смета</vt:lpstr>
      <vt:lpstr>Ведомость ресурсов</vt:lpstr>
      <vt:lpstr>Print_Titles_1</vt:lpstr>
      <vt:lpstr>Print_Titles_2</vt:lpstr>
      <vt:lpstr>'Локальная смета'!Область_печати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Антонова</cp:lastModifiedBy>
  <cp:revision>0</cp:revision>
  <cp:lastPrinted>2016-06-14T05:16:00Z</cp:lastPrinted>
  <dcterms:created xsi:type="dcterms:W3CDTF">2016-06-14T04:23:24Z</dcterms:created>
  <dcterms:modified xsi:type="dcterms:W3CDTF">2016-06-14T05:16:04Z</dcterms:modified>
</cp:coreProperties>
</file>