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0" windowWidth="7500" windowHeight="4245" tabRatio="771" activeTab="1"/>
  </bookViews>
  <sheets>
    <sheet name="Локальная смета" sheetId="8" r:id="rId1"/>
    <sheet name="Ведомость ресурсов" sheetId="16" r:id="rId2"/>
  </sheets>
  <definedNames>
    <definedName name="_xlnm.Print_Titles" localSheetId="1">'Ведомость ресурсов'!$23:$23</definedName>
    <definedName name="_xlnm.Print_Titles" localSheetId="0">'Локальная смета'!$21:$21</definedName>
  </definedNames>
  <calcPr calcId="114210" fullCalcOnLoad="1"/>
</workbook>
</file>

<file path=xl/calcChain.xml><?xml version="1.0" encoding="utf-8"?>
<calcChain xmlns="http://schemas.openxmlformats.org/spreadsheetml/2006/main">
  <c r="G76" i="16"/>
  <c r="G14"/>
  <c r="A18"/>
  <c r="G73" i="8"/>
  <c r="A17"/>
  <c r="G13"/>
  <c r="M26" i="16"/>
  <c r="M27"/>
  <c r="M28"/>
  <c r="M30"/>
  <c r="M31"/>
  <c r="M32"/>
  <c r="M33"/>
  <c r="M34"/>
  <c r="M35"/>
  <c r="M36"/>
  <c r="M37"/>
  <c r="M38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9"/>
  <c r="M60"/>
  <c r="J16"/>
  <c r="G16"/>
  <c r="J14"/>
  <c r="J15" i="8"/>
  <c r="G15"/>
  <c r="J13"/>
  <c r="J15" i="16"/>
  <c r="G15"/>
  <c r="J14" i="8"/>
  <c r="G14"/>
  <c r="M64" i="16"/>
  <c r="M68"/>
  <c r="M72"/>
  <c r="M76"/>
  <c r="M67"/>
  <c r="M62"/>
  <c r="M66"/>
  <c r="M70"/>
  <c r="M74"/>
  <c r="M61"/>
  <c r="M65"/>
  <c r="M69"/>
  <c r="M73"/>
  <c r="M63"/>
  <c r="M71"/>
  <c r="M75"/>
</calcChain>
</file>

<file path=xl/comments1.xml><?xml version="1.0" encoding="utf-8"?>
<comments xmlns="http://schemas.openxmlformats.org/spreadsheetml/2006/main">
  <authors>
    <author>Пользователь</author>
    <author>Соседко А.Н.</author>
    <author>&lt;&gt;</author>
    <author>YuKazaeva</author>
    <author>Сергей</author>
    <author>Alex</author>
    <author>onikitina</author>
    <author>Alex Sosedko</author>
  </authors>
  <commentList>
    <comment ref="A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200 атрибут 950 текст&gt;  &lt;подпись 200 значение&gt;</t>
        </r>
      </text>
    </comment>
    <comment ref="H2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210 атрибут 950 текст&gt;  &lt;подпись 210 значение&gt;</t>
        </r>
      </text>
    </comment>
    <comment ref="A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_________________ /&lt;подпись 200 атрибут 950 значение&gt;/</t>
        </r>
      </text>
    </comment>
    <comment ref="H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_________________ /&lt;подпись 210 атрибут 950 значение&gt;/</t>
        </r>
      </text>
    </comment>
    <comment ref="A5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</text>
    </comment>
    <comment ref="A7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объекта&gt;</t>
        </r>
      </text>
    </comment>
    <comment ref="A8" authorId="4">
      <text>
        <r>
          <rPr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</text>
    </comment>
    <comment ref="A10" authorId="4">
      <text>
        <r>
          <rPr>
            <sz val="8"/>
            <color indexed="81"/>
            <rFont val="Tahoma"/>
            <family val="2"/>
            <charset val="204"/>
          </rPr>
          <t xml:space="preserve"> на &lt;Наименование локальной сметы&gt;</t>
        </r>
      </text>
    </comment>
    <comment ref="A11" authorId="4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G13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J13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V14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W14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X14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Y14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НР&gt;</t>
        </r>
      </text>
    </comment>
    <comment ref="Z14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СП&gt;</t>
        </r>
      </text>
    </comment>
    <comment ref="G15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J15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V15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W15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X15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Y15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НР&gt;</t>
        </r>
      </text>
    </comment>
    <comment ref="Z15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СП&gt;</t>
        </r>
      </text>
    </comment>
    <comment ref="L17" authorId="4">
      <text>
        <r>
          <rPr>
            <sz val="8"/>
            <color indexed="81"/>
            <rFont val="Tahoma"/>
            <family val="2"/>
            <charset val="204"/>
          </rPr>
          <t xml:space="preserve"> &lt;Отчетный период (учет выполненных работ)&gt;</t>
        </r>
      </text>
    </comment>
    <comment ref="A21" authorId="4">
      <text>
        <r>
          <rPr>
            <sz val="8"/>
            <color indexed="81"/>
            <rFont val="Tahoma"/>
            <family val="2"/>
            <charset val="204"/>
          </rPr>
          <t xml:space="preserve"> &lt;Номер позиции по смете&gt;</t>
        </r>
      </text>
    </comment>
    <comment ref="B21" authorId="4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&lt;Формула расчета стоимости единицы&gt;
&lt;Строка задания НР для рес.расч.&gt;
&lt;Строка задания СП для рес.расч.&gt;</t>
        </r>
      </text>
    </comment>
    <comment ref="C21" authorId="4">
      <text>
        <r>
          <rPr>
            <sz val="8"/>
            <color indexed="81"/>
            <rFont val="Tahoma"/>
            <family val="2"/>
            <charset val="204"/>
          </rPr>
          <t xml:space="preserve"> &lt;Количество всего (физ. объем) по позиции&gt;
&lt;Формула расчета физ. объема&gt;
&lt;Нормы НР 2001г. по позиции&gt;
&lt;Нормы СП 2001г. по позиции&gt;</t>
        </r>
      </text>
    </comment>
    <comment ref="D21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&lt;ПЗ по позиции на единицу в базисных ценах с учетом всех к-тов&gt;</t>
        </r>
      </text>
    </comment>
    <comment ref="E21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1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1" authorId="4">
      <text>
        <r>
          <rPr>
            <sz val="8"/>
            <color indexed="81"/>
            <rFont val="Tahoma"/>
            <family val="2"/>
            <charset val="204"/>
          </rPr>
          <t xml:space="preserve"> 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K21" authorId="4">
      <text>
        <r>
          <rPr>
            <sz val="8"/>
            <color indexed="81"/>
            <rFont val="Tahoma"/>
            <family val="2"/>
            <charset val="204"/>
          </rPr>
          <t xml:space="preserve"> &lt;ИТОГО ОЗП по позиции в текущих ценах&gt;
_____
&lt;ИТОГО МАТ по позиции в текущих ценах&gt;
</t>
        </r>
      </text>
    </comment>
    <comment ref="U21" authorId="4">
      <text>
        <r>
          <rPr>
            <sz val="8"/>
            <color indexed="81"/>
            <rFont val="Tahoma"/>
            <family val="2"/>
            <charset val="204"/>
          </rPr>
          <t xml:space="preserve"> &lt;ИТОГО ЭММ по позиции в текущих ценах&gt;
_____
&lt;ИТОГО ЗПМ по позиции в текущих ценах&gt;
</t>
        </r>
      </text>
    </comment>
    <comment ref="A75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300 атрибут 970 значение&gt; _________________ /&lt;подпись 300 значение&gt;/</t>
        </r>
      </text>
    </comment>
  </commentList>
</comments>
</file>

<file path=xl/comments2.xml><?xml version="1.0" encoding="utf-8"?>
<comments xmlns="http://schemas.openxmlformats.org/spreadsheetml/2006/main">
  <authors>
    <author>Соседко А.Н.</author>
    <author>&lt;&gt;</author>
    <author>YuKazaeva</author>
    <author>Сергей</author>
    <author>Alex</author>
    <author>onikitina</author>
  </authors>
  <commentList>
    <comment ref="J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210 атрибут 950 текст&gt;  &lt;подпись 210 значение&gt;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_________________ /&lt;подпись 210 атрибут 950 значение&gt;/</t>
        </r>
      </text>
    </comment>
    <comment ref="A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</text>
    </comment>
    <comment ref="A7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объекта&gt;</t>
        </r>
      </text>
    </comment>
    <comment ref="A8" authorId="3">
      <text>
        <r>
          <rPr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</text>
    </comment>
    <comment ref="A10" authorId="3">
      <text>
        <r>
          <rPr>
            <sz val="8"/>
            <color indexed="81"/>
            <rFont val="Tahoma"/>
            <family val="2"/>
            <charset val="204"/>
          </rPr>
          <t xml:space="preserve"> на &lt;Наименование локальной сметы&gt;</t>
        </r>
      </text>
    </comment>
    <comment ref="A11" authorId="3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G14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J14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L15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ОЗП&gt;</t>
        </r>
      </text>
    </comment>
    <comment ref="O15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P15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G16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J16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L16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ОЗП&gt;</t>
        </r>
      </text>
    </comment>
    <comment ref="O16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P16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L17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ЗПМ&gt;</t>
        </r>
      </text>
    </comment>
    <comment ref="L18" authorId="3">
      <text>
        <r>
          <rPr>
            <sz val="8"/>
            <color indexed="81"/>
            <rFont val="Tahoma"/>
            <family val="2"/>
            <charset val="204"/>
          </rPr>
          <t xml:space="preserve"> &lt;Отчетный период (учет выполненных работ)&gt;</t>
        </r>
      </text>
    </comment>
    <comment ref="A23" authorId="3">
      <text>
        <r>
          <rPr>
            <sz val="8"/>
            <color indexed="81"/>
            <rFont val="Tahoma"/>
            <family val="2"/>
            <charset val="204"/>
          </rPr>
          <t xml:space="preserve"> &lt;Номер ресурса п.п.&gt;</t>
        </r>
      </text>
    </comment>
    <comment ref="B23" authorId="3">
      <text>
        <r>
          <rPr>
            <sz val="8"/>
            <color indexed="81"/>
            <rFont val="Tahoma"/>
            <family val="2"/>
            <charset val="204"/>
          </rPr>
          <t xml:space="preserve"> &lt;Код ресурса&gt;</t>
        </r>
      </text>
    </comment>
    <comment ref="C23" authorId="3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ресурса &gt;</t>
        </r>
      </text>
    </comment>
    <comment ref="D23" authorId="3">
      <text>
        <r>
          <rPr>
            <sz val="8"/>
            <color indexed="81"/>
            <rFont val="Tahoma"/>
            <family val="2"/>
            <charset val="204"/>
          </rPr>
          <t xml:space="preserve"> &lt;Единица измерения ресурса&gt;
&lt;Количество машиночасов на единицу по позиции&gt;</t>
        </r>
      </text>
    </comment>
    <comment ref="E23" authorId="3">
      <text>
        <r>
          <rPr>
            <sz val="8"/>
            <color indexed="81"/>
            <rFont val="Tahoma"/>
            <family val="2"/>
            <charset val="204"/>
          </rPr>
          <t xml:space="preserve"> &lt;Общее количество ресурса&gt;</t>
        </r>
      </text>
    </comment>
    <comment ref="F23" authorId="3">
      <text>
        <r>
          <rPr>
            <sz val="8"/>
            <color indexed="81"/>
            <rFont val="Tahoma"/>
            <family val="2"/>
            <charset val="204"/>
          </rPr>
          <t xml:space="preserve"> &lt;Сметная базисная цена ресурса (на ед. измерения)&gt;
&lt;Формула базисной цены единицы ПЗ&gt;</t>
        </r>
      </text>
    </comment>
    <comment ref="G23" authorId="3">
      <text>
        <r>
          <rPr>
            <sz val="8"/>
            <color indexed="81"/>
            <rFont val="Tahoma"/>
            <family val="2"/>
            <charset val="204"/>
          </rPr>
          <t xml:space="preserve"> &lt;Сметная базисная цена ресурса (на физ. объем)&gt;</t>
        </r>
      </text>
    </comment>
    <comment ref="H23" authorId="3">
      <text>
        <r>
          <rPr>
            <sz val="8"/>
            <color indexed="81"/>
            <rFont val="Tahoma"/>
            <family val="2"/>
            <charset val="204"/>
          </rPr>
          <t xml:space="preserve"> &lt;Оптовая цена единицы&gt;</t>
        </r>
      </text>
    </comment>
    <comment ref="I23" authorId="3">
      <text>
        <r>
          <rPr>
            <sz val="8"/>
            <color indexed="81"/>
            <rFont val="Tahoma"/>
            <family val="2"/>
            <charset val="204"/>
          </rPr>
          <t xml:space="preserve"> &lt;Оптовая цена всего&gt;</t>
        </r>
      </text>
    </comment>
    <comment ref="J23" authorId="3">
      <text>
        <r>
          <rPr>
            <sz val="8"/>
            <color indexed="81"/>
            <rFont val="Tahoma"/>
            <family val="2"/>
            <charset val="204"/>
          </rPr>
          <t xml:space="preserve"> &lt;Сметная текущая цена ресурса (на ед. измерения)&gt;
&lt;Формула текущей цены единицы ПЗ&gt;</t>
        </r>
      </text>
    </comment>
    <comment ref="K23" authorId="3">
      <text>
        <r>
          <rPr>
            <sz val="8"/>
            <color indexed="81"/>
            <rFont val="Tahoma"/>
            <family val="2"/>
            <charset val="204"/>
          </rPr>
          <t xml:space="preserve"> &lt;Сметная текущая цена ресурса (на физ. объем)&gt;</t>
        </r>
      </text>
    </comment>
    <comment ref="M23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=IF(ISNUMBER(R[0]C[-2]/R[0]C[-6]),IF(NOT(R[0]C[-2]/R[0]C[-6]=0),R[0]C[-2]/R[0]C[-6], " "), " ")&lt;Пустой идентификатор&gt;</t>
        </r>
      </text>
    </comment>
    <comment ref="N23" authorId="3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текущей цены ресурса&gt;</t>
        </r>
      </text>
    </comment>
    <comment ref="A7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300 атрибут 970 значение&gt; _________________ /&lt;подпись 300 значение&gt;/</t>
        </r>
      </text>
    </comment>
  </commentList>
</comments>
</file>

<file path=xl/sharedStrings.xml><?xml version="1.0" encoding="utf-8"?>
<sst xmlns="http://schemas.openxmlformats.org/spreadsheetml/2006/main" count="403" uniqueCount="259">
  <si>
    <t>Код ресурса</t>
  </si>
  <si>
    <t>Всего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</si>
  <si>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</si>
  <si>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</si>
  <si>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</si>
  <si>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</si>
  <si>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</si>
  <si>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</si>
  <si>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</si>
  <si>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</si>
  <si>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</si>
  <si>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</si>
  <si>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</si>
  <si>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</si>
  <si>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</si>
  <si>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</si>
  <si>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</si>
  <si>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</si>
  <si>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</si>
  <si>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</si>
  <si>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</si>
  <si>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</si>
  <si>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</si>
  <si>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</si>
  <si>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</si>
  <si>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</si>
  <si>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</si>
  <si>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</si>
  <si>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</si>
  <si>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</si>
  <si>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</si>
  <si>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</si>
  <si>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</si>
  <si>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 xml:space="preserve">УТВЕРЖДАЮ </t>
  </si>
  <si>
    <t>"___" _____________ 20___ г.</t>
  </si>
  <si>
    <t xml:space="preserve">  </t>
  </si>
  <si>
    <t>Стройка:Челябинская область, Аргаяшский район, с.Аргаяш</t>
  </si>
  <si>
    <t>Объект:Капитальный ремонт  фонтана</t>
  </si>
  <si>
    <t>ЛОКАЛЬНАЯ СМЕТА 1-2</t>
  </si>
  <si>
    <t>Основание:11 ЧИГПТ/17-АР</t>
  </si>
  <si>
    <t>Раздел 1. Скульптура</t>
  </si>
  <si>
    <t>ТЕР46-03-001-04
Сверление установками алмазного бурения в железобетонных конструкциях вертикальных отверстий глубиной 200 мм диаметром: 40 мм
100 отверстий</t>
  </si>
  <si>
    <t>0,04
4/100</t>
  </si>
  <si>
    <t>249,28
_____
1199,67</t>
  </si>
  <si>
    <t>599,55
_____
270,59</t>
  </si>
  <si>
    <t>10
_____
48</t>
  </si>
  <si>
    <t>24
_____
11</t>
  </si>
  <si>
    <t>120
_____
29</t>
  </si>
  <si>
    <t>198
_____
130</t>
  </si>
  <si>
    <t>Накладные расходы от ФОТ(250 руб.)</t>
  </si>
  <si>
    <t>110%*0.85</t>
  </si>
  <si>
    <t>Сметная прибыль от ФОТ(250 руб.)</t>
  </si>
  <si>
    <t>70%*(0.85*0.8)</t>
  </si>
  <si>
    <t>Всего с НР и СП</t>
  </si>
  <si>
    <t/>
  </si>
  <si>
    <t>ТЕР46-03-001-20
На каждые 10 мм изменения глубины сверления добавляется или исключается: к расценке 46-03-001-04
100 отверстий</t>
  </si>
  <si>
    <t>6,69
_____
59,98</t>
  </si>
  <si>
    <t>20,8
_____
13,6</t>
  </si>
  <si>
    <t xml:space="preserve">
_____
2</t>
  </si>
  <si>
    <t>1
_____
1</t>
  </si>
  <si>
    <t>3
_____
1</t>
  </si>
  <si>
    <t>8
_____
7</t>
  </si>
  <si>
    <t>Накладные расходы от ФОТ(10 руб.)</t>
  </si>
  <si>
    <t>Сметная прибыль от ФОТ(10 руб.)</t>
  </si>
  <si>
    <t>ТЕР09-05-003-02
Постановка болтов: высокопрочных
100 шт. болтов</t>
  </si>
  <si>
    <t>195,78
_____
389,45</t>
  </si>
  <si>
    <t>8
_____
15</t>
  </si>
  <si>
    <t>94
_____
104</t>
  </si>
  <si>
    <t>Накладные расходы от ФОТ(94 руб.)</t>
  </si>
  <si>
    <t>90%*0.85</t>
  </si>
  <si>
    <t>Сметная прибыль от ФОТ(94 руб.)</t>
  </si>
  <si>
    <t>85%*(0.85*0.8)</t>
  </si>
  <si>
    <t>ТССЦ-101-2880
Болты анкерные М 28х60
шт.</t>
  </si>
  <si>
    <t xml:space="preserve">
_____
7,77</t>
  </si>
  <si>
    <t xml:space="preserve">
_____
31</t>
  </si>
  <si>
    <t xml:space="preserve">
_____
178</t>
  </si>
  <si>
    <t>ТЕР09-03-001-01
Монтаж опорных плит с обработанной поверхностью массой: до 0,1 т(скульптуры) прим
1 т конструкций</t>
  </si>
  <si>
    <t>279,19
_____
509,32</t>
  </si>
  <si>
    <t>1163,51
_____
133,33</t>
  </si>
  <si>
    <t>419
_____
764</t>
  </si>
  <si>
    <t>1745
_____
200</t>
  </si>
  <si>
    <t>5029
_____
4478</t>
  </si>
  <si>
    <t>10277
_____
2402</t>
  </si>
  <si>
    <t>Накладные расходы от ФОТ(7431 руб.)</t>
  </si>
  <si>
    <t>Сметная прибыль от ФОТ(7431 руб.)</t>
  </si>
  <si>
    <t xml:space="preserve">
_____
220511,93</t>
  </si>
  <si>
    <t xml:space="preserve">
_____
220512</t>
  </si>
  <si>
    <t xml:space="preserve">
_____
1296610</t>
  </si>
  <si>
    <t>ТССЦпг-03-02-04-100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IV класс груза
1 т груза</t>
  </si>
  <si>
    <t>Итого прямые затраты по разделу</t>
  </si>
  <si>
    <t>437
_____
221372</t>
  </si>
  <si>
    <t>2074
_____
212</t>
  </si>
  <si>
    <t>5246
_____
1301400</t>
  </si>
  <si>
    <t>12297
_____
2539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</si>
  <si>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</si>
  <si>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</si>
  <si>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</si>
  <si>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</si>
  <si>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</si>
  <si>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</si>
  <si>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Скульптура</t>
  </si>
  <si>
    <t xml:space="preserve">  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</si>
  <si>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  Строительные металлические конструкции</t>
  </si>
  <si>
    <t xml:space="preserve">    Материалы для строительных работ</t>
  </si>
  <si>
    <t xml:space="preserve">    Материалы</t>
  </si>
  <si>
    <t xml:space="preserve">    Перевозка грузов автотранспортом</t>
  </si>
  <si>
    <t xml:space="preserve">    Итого</t>
  </si>
  <si>
    <t xml:space="preserve">    Итого по разделу 1 Скульптура</t>
  </si>
  <si>
    <t>Итого прямые затраты по смете</t>
  </si>
  <si>
    <t>ВСЕГО по смете</t>
  </si>
  <si>
    <t xml:space="preserve">    НДС 18%</t>
  </si>
  <si>
    <t xml:space="preserve">    ВСЕГО по смете</t>
  </si>
  <si>
    <t>ЛОКАЛЬНЫЙ РЕСУРСНЫЙ СМЕТНЫЙ РАСЧЕТ 1-2</t>
  </si>
  <si>
    <t>Ресурсы подрядчика</t>
  </si>
  <si>
    <t xml:space="preserve">          Трудозатраты</t>
  </si>
  <si>
    <t>1-4-0</t>
  </si>
  <si>
    <t>Рабочий строитель (ср 4)</t>
  </si>
  <si>
    <t xml:space="preserve">чел.час
</t>
  </si>
  <si>
    <t xml:space="preserve">12,16
</t>
  </si>
  <si>
    <t xml:space="preserve">146,01
</t>
  </si>
  <si>
    <t>Затраты труда машинистов</t>
  </si>
  <si>
    <t xml:space="preserve">
</t>
  </si>
  <si>
    <t>Итого по трудовым ресурсам</t>
  </si>
  <si>
    <t xml:space="preserve">руб
</t>
  </si>
  <si>
    <t xml:space="preserve">          Машины и механизмы</t>
  </si>
  <si>
    <t>Краны козловые при работе на монтаже технологического оборудования 32 т</t>
  </si>
  <si>
    <t xml:space="preserve">маш.час
</t>
  </si>
  <si>
    <t xml:space="preserve">121,86
</t>
  </si>
  <si>
    <t xml:space="preserve">718
</t>
  </si>
  <si>
    <t>МТРиЭ ЧО, Пост. № 3/1</t>
  </si>
  <si>
    <t>Краны на автомобильном ходу при работе на других видах строительства 10 т</t>
  </si>
  <si>
    <t xml:space="preserve">134,07
</t>
  </si>
  <si>
    <t xml:space="preserve">801
</t>
  </si>
  <si>
    <t>Краны на гусеничном ходу при работе на других видах строительства 25 т</t>
  </si>
  <si>
    <t xml:space="preserve">136,66
</t>
  </si>
  <si>
    <t xml:space="preserve">799
</t>
  </si>
  <si>
    <t>Аппарат для газовой сварки и резки</t>
  </si>
  <si>
    <t xml:space="preserve">1,29
</t>
  </si>
  <si>
    <t xml:space="preserve">5
</t>
  </si>
  <si>
    <t>Преобразователи сварочные с номинальным сварочным током 315-500 А</t>
  </si>
  <si>
    <t xml:space="preserve">10,97
</t>
  </si>
  <si>
    <t xml:space="preserve">96
</t>
  </si>
  <si>
    <t>Установки для сверления отверстий в железобетоне диаметром до 160 мм</t>
  </si>
  <si>
    <t xml:space="preserve">21,44
</t>
  </si>
  <si>
    <t xml:space="preserve">199
</t>
  </si>
  <si>
    <t>Машины шлифовальные электрические</t>
  </si>
  <si>
    <t xml:space="preserve">1,86
</t>
  </si>
  <si>
    <t xml:space="preserve">10
</t>
  </si>
  <si>
    <t>Автомобили бортовые, грузоподъемность до 5 т</t>
  </si>
  <si>
    <t xml:space="preserve">103,2
</t>
  </si>
  <si>
    <t xml:space="preserve">616
</t>
  </si>
  <si>
    <t>Итого по строительным машинам</t>
  </si>
  <si>
    <t xml:space="preserve">          Материалы</t>
  </si>
  <si>
    <t>101-0063</t>
  </si>
  <si>
    <t>Ацетилен растворенный технический марки А</t>
  </si>
  <si>
    <t xml:space="preserve">т
</t>
  </si>
  <si>
    <t xml:space="preserve">75900
</t>
  </si>
  <si>
    <t xml:space="preserve">523502
</t>
  </si>
  <si>
    <t>26.03.040</t>
  </si>
  <si>
    <t>101-0069</t>
  </si>
  <si>
    <t>Бензин авиационный Б-70</t>
  </si>
  <si>
    <t xml:space="preserve">4160
</t>
  </si>
  <si>
    <t xml:space="preserve">37935,03
</t>
  </si>
  <si>
    <t>27.01.050</t>
  </si>
  <si>
    <t>101-0309</t>
  </si>
  <si>
    <t>Канаты пеньковые пропитанные</t>
  </si>
  <si>
    <t xml:space="preserve">33750
</t>
  </si>
  <si>
    <t xml:space="preserve">177612,8
</t>
  </si>
  <si>
    <t>Среднее (10.01.396/30301.03*32875.34, 10.01.392)</t>
  </si>
  <si>
    <t>101-0324</t>
  </si>
  <si>
    <t>Кислород технический газообразный</t>
  </si>
  <si>
    <t xml:space="preserve">м3
</t>
  </si>
  <si>
    <t xml:space="preserve">6,2
</t>
  </si>
  <si>
    <t xml:space="preserve">41,82
</t>
  </si>
  <si>
    <t>26.03.080</t>
  </si>
  <si>
    <t>101-0782</t>
  </si>
  <si>
    <t>Поковки из квадратных заготовок, масса 1,8 кг</t>
  </si>
  <si>
    <t xml:space="preserve">10190
</t>
  </si>
  <si>
    <t xml:space="preserve">68727,62
</t>
  </si>
  <si>
    <t>МТРиЭ ЧО, Пост.от 03.02.2017 г. №3/1, п.117</t>
  </si>
  <si>
    <t>101-1019</t>
  </si>
  <si>
    <t>Швеллеры № 40 из стали марки Ст0</t>
  </si>
  <si>
    <t xml:space="preserve">4977,24
</t>
  </si>
  <si>
    <t xml:space="preserve">51567,25
</t>
  </si>
  <si>
    <t>Среднее (08.04.085/5424.71*4822.3, 08.04.086/5349.52*4822.3)</t>
  </si>
  <si>
    <t>101-1375</t>
  </si>
  <si>
    <t>Шпатлевка В-МЧ-0071, МЧ-0054</t>
  </si>
  <si>
    <t xml:space="preserve">17840
</t>
  </si>
  <si>
    <t xml:space="preserve">58842,01
</t>
  </si>
  <si>
    <t>13.01.170</t>
  </si>
  <si>
    <t>101-1513</t>
  </si>
  <si>
    <t>Электроды диаметром 4 мм Э42</t>
  </si>
  <si>
    <t xml:space="preserve">11520
</t>
  </si>
  <si>
    <t xml:space="preserve">81341,61
</t>
  </si>
  <si>
    <t>К=1,1 МТРиЭ ЧО, Пост.от 03.02.2017 г. №3/1</t>
  </si>
  <si>
    <t>101-1714</t>
  </si>
  <si>
    <t>Болты с гайками и шайбами строительные</t>
  </si>
  <si>
    <t xml:space="preserve">17290
</t>
  </si>
  <si>
    <t xml:space="preserve">68454,26
</t>
  </si>
  <si>
    <t>МТРиЭ ЧО, Пост.от 03.02.2017 г. №3/1, п.139</t>
  </si>
  <si>
    <t>101-1916</t>
  </si>
  <si>
    <t>Сверла кольцевые алмазные диаметром 40 мм</t>
  </si>
  <si>
    <t xml:space="preserve">шт.
</t>
  </si>
  <si>
    <t xml:space="preserve">575
</t>
  </si>
  <si>
    <t xml:space="preserve">336,9
</t>
  </si>
  <si>
    <t>34.08.0879</t>
  </si>
  <si>
    <t>101-2278</t>
  </si>
  <si>
    <t>Пропан-бутан, смесь техническая</t>
  </si>
  <si>
    <t xml:space="preserve">кг
</t>
  </si>
  <si>
    <t xml:space="preserve">9,8
</t>
  </si>
  <si>
    <t xml:space="preserve">38,69
</t>
  </si>
  <si>
    <t>101-2467</t>
  </si>
  <si>
    <t>Растворитель марки Р-4</t>
  </si>
  <si>
    <t xml:space="preserve">16570
</t>
  </si>
  <si>
    <t xml:space="preserve">72711,92
</t>
  </si>
  <si>
    <t>Среднее (14.01.401, 14.01.402)</t>
  </si>
  <si>
    <t>102-0023</t>
  </si>
  <si>
    <t>Бруски обрезные хвойных пород длиной 4-6,5 м, шириной 75-150 мм, толщиной 40-75 мм, I сорта</t>
  </si>
  <si>
    <t xml:space="preserve">1540
</t>
  </si>
  <si>
    <t xml:space="preserve">8650,24
</t>
  </si>
  <si>
    <t>09.01.071</t>
  </si>
  <si>
    <t>113-0021</t>
  </si>
  <si>
    <t>Грунтовка ГФ-021 красно-коричневая</t>
  </si>
  <si>
    <t xml:space="preserve">18440
</t>
  </si>
  <si>
    <t xml:space="preserve">62246,86
</t>
  </si>
  <si>
    <t>МТРиЭ ЧО, Пост.от 03.02.2017 г. №3/1, п.219</t>
  </si>
  <si>
    <t>411-0001</t>
  </si>
  <si>
    <t>Вода</t>
  </si>
  <si>
    <t xml:space="preserve">3,11
</t>
  </si>
  <si>
    <t xml:space="preserve">25,81
</t>
  </si>
  <si>
    <t>Среднее (26.01.015, 26.01.017)</t>
  </si>
  <si>
    <t>508-0097</t>
  </si>
  <si>
    <t>Канат двойной свивки типа ТК, конструкции 6х19(1+6+12)+1 о.с., оцинкованный из проволок марки В, маркировочная группа 1770 н/мм2, диаметром 5,5 мм</t>
  </si>
  <si>
    <t xml:space="preserve">10 м
</t>
  </si>
  <si>
    <t xml:space="preserve">61,4
</t>
  </si>
  <si>
    <t xml:space="preserve">279,18
</t>
  </si>
  <si>
    <t>08.05.253</t>
  </si>
  <si>
    <t>ООО "Каслинский завод архитектурно-художественного литья"</t>
  </si>
  <si>
    <t>Скульптура "Кони" h=2,5м  /1500000руб:1,18:5,88х1,02=220511,93руб/</t>
  </si>
  <si>
    <t xml:space="preserve">шт
</t>
  </si>
  <si>
    <t>220511,93
1500000/1,18/5,88*1,02</t>
  </si>
  <si>
    <t xml:space="preserve">1296610,15
</t>
  </si>
  <si>
    <t>ТССЦ-101-2880</t>
  </si>
  <si>
    <t>Болты анкерные М 28х60</t>
  </si>
  <si>
    <t xml:space="preserve">7,77
</t>
  </si>
  <si>
    <t xml:space="preserve">44,59
</t>
  </si>
  <si>
    <t>Среднее (08.05.176,08.05.1289)*0.0003</t>
  </si>
  <si>
    <t xml:space="preserve">          Перевозка</t>
  </si>
  <si>
    <t>ТССЦпг-03-02-04-100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</si>
  <si>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IV класс груза</t>
  </si>
  <si>
    <t xml:space="preserve">1 т груза
</t>
  </si>
  <si>
    <t xml:space="preserve">202,27
</t>
  </si>
  <si>
    <t xml:space="preserve">1207,36
</t>
  </si>
  <si>
    <t>Итого по строительным материалам</t>
  </si>
  <si>
    <t xml:space="preserve"> </t>
  </si>
  <si>
    <t>_________________ /А.З. Ишкильдин/</t>
  </si>
  <si>
    <t>Составил: /Хаустова И.Ю./</t>
  </si>
  <si>
    <t xml:space="preserve"> 
Скульптура "Кони" h=2,5м/ 
шт</t>
  </si>
  <si>
    <t>Приобретение и установка скульптуры фонтана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</si>
</sst>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9"/>
      <name val="Arial"/>
      <family val="2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6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6" fillId="0" borderId="0"/>
    <xf numFmtId="0" fontId="3" fillId="0" borderId="0"/>
  </cellStyleXfs>
  <cellXfs count="124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 applyBorder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9" fillId="0" borderId="0" xfId="23" applyFont="1" applyAlignment="1">
      <alignment horizontal="left"/>
    </xf>
    <xf numFmtId="0" fontId="10" fillId="0" borderId="0" xfId="23" applyFont="1">
      <alignment horizontal="center"/>
    </xf>
    <xf numFmtId="0" fontId="9" fillId="0" borderId="0" xfId="23" applyFont="1">
      <alignment horizontal="center"/>
    </xf>
    <xf numFmtId="0" fontId="12" fillId="0" borderId="2" xfId="0" applyFont="1" applyBorder="1" applyAlignment="1">
      <alignment vertical="top"/>
    </xf>
    <xf numFmtId="164" fontId="12" fillId="0" borderId="3" xfId="12" applyNumberFormat="1" applyFont="1" applyBorder="1" applyAlignment="1">
      <alignment horizontal="right"/>
    </xf>
    <xf numFmtId="0" fontId="7" fillId="0" borderId="0" xfId="10" applyFont="1"/>
    <xf numFmtId="0" fontId="7" fillId="0" borderId="0" xfId="12" applyFont="1"/>
    <xf numFmtId="2" fontId="12" fillId="0" borderId="4" xfId="0" applyNumberFormat="1" applyFont="1" applyBorder="1" applyAlignment="1">
      <alignment horizontal="right" vertical="top"/>
    </xf>
    <xf numFmtId="0" fontId="9" fillId="0" borderId="4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2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right" vertical="top" wrapText="1"/>
    </xf>
    <xf numFmtId="2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7" fillId="0" borderId="0" xfId="0" applyFont="1" applyAlignment="1"/>
    <xf numFmtId="0" fontId="9" fillId="0" borderId="0" xfId="0" applyFont="1" applyBorder="1" applyAlignment="1">
      <alignment horizontal="center"/>
    </xf>
    <xf numFmtId="0" fontId="12" fillId="0" borderId="3" xfId="0" applyFont="1" applyBorder="1" applyAlignment="1">
      <alignment vertical="top"/>
    </xf>
    <xf numFmtId="164" fontId="11" fillId="0" borderId="3" xfId="12" applyNumberFormat="1" applyFont="1" applyBorder="1" applyAlignment="1">
      <alignment horizontal="right"/>
    </xf>
    <xf numFmtId="164" fontId="12" fillId="0" borderId="0" xfId="12" applyNumberFormat="1" applyFont="1" applyBorder="1" applyAlignment="1">
      <alignment horizontal="right"/>
    </xf>
    <xf numFmtId="0" fontId="9" fillId="0" borderId="0" xfId="0" applyFont="1" applyBorder="1" applyAlignment="1"/>
    <xf numFmtId="0" fontId="12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3" fillId="0" borderId="0" xfId="10"/>
    <xf numFmtId="0" fontId="1" fillId="0" borderId="0" xfId="12"/>
    <xf numFmtId="0" fontId="3" fillId="0" borderId="0" xfId="23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24" applyFont="1">
      <alignment horizontal="left" vertical="top"/>
    </xf>
    <xf numFmtId="0" fontId="7" fillId="0" borderId="9" xfId="13" applyFont="1" applyBorder="1">
      <alignment horizontal="center" wrapText="1"/>
    </xf>
    <xf numFmtId="0" fontId="7" fillId="0" borderId="9" xfId="13" applyFont="1" applyFill="1" applyBorder="1">
      <alignment horizontal="center" wrapText="1"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/>
    </xf>
    <xf numFmtId="2" fontId="15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0" fontId="15" fillId="0" borderId="9" xfId="0" applyFont="1" applyBorder="1" applyAlignment="1">
      <alignment horizontal="left" vertical="top" wrapText="1"/>
    </xf>
    <xf numFmtId="2" fontId="15" fillId="0" borderId="9" xfId="0" applyNumberFormat="1" applyFont="1" applyBorder="1" applyAlignment="1">
      <alignment horizontal="left" vertical="top" wrapText="1"/>
    </xf>
    <xf numFmtId="49" fontId="15" fillId="0" borderId="9" xfId="0" applyNumberFormat="1" applyFont="1" applyBorder="1" applyAlignment="1">
      <alignment horizontal="right" vertical="top" wrapText="1"/>
    </xf>
    <xf numFmtId="2" fontId="15" fillId="0" borderId="9" xfId="0" applyNumberFormat="1" applyFont="1" applyBorder="1" applyAlignment="1">
      <alignment horizontal="right" vertical="top" wrapText="1"/>
    </xf>
    <xf numFmtId="0" fontId="15" fillId="0" borderId="9" xfId="0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2" fontId="12" fillId="0" borderId="9" xfId="0" applyNumberFormat="1" applyFont="1" applyBorder="1" applyAlignment="1">
      <alignment horizontal="right" vertical="top" wrapText="1"/>
    </xf>
    <xf numFmtId="0" fontId="12" fillId="0" borderId="9" xfId="0" applyFont="1" applyBorder="1" applyAlignment="1">
      <alignment horizontal="right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3" applyFont="1" applyBorder="1">
      <alignment horizontal="center"/>
    </xf>
    <xf numFmtId="0" fontId="7" fillId="0" borderId="1" xfId="3" applyFont="1" applyBorder="1">
      <alignment horizontal="center"/>
    </xf>
    <xf numFmtId="0" fontId="9" fillId="0" borderId="1" xfId="0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1" fontId="7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/>
    </xf>
    <xf numFmtId="49" fontId="12" fillId="0" borderId="1" xfId="0" applyNumberFormat="1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horizontal="right" vertical="top" wrapText="1"/>
    </xf>
    <xf numFmtId="0" fontId="12" fillId="0" borderId="9" xfId="0" applyFont="1" applyBorder="1" applyAlignment="1">
      <alignment horizontal="right" vertical="top"/>
    </xf>
    <xf numFmtId="49" fontId="12" fillId="0" borderId="9" xfId="0" applyNumberFormat="1" applyFont="1" applyBorder="1" applyAlignment="1">
      <alignment horizontal="left" vertical="top" wrapText="1"/>
    </xf>
    <xf numFmtId="2" fontId="12" fillId="0" borderId="9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/>
    </xf>
    <xf numFmtId="2" fontId="12" fillId="0" borderId="9" xfId="0" applyNumberFormat="1" applyFont="1" applyBorder="1" applyAlignment="1">
      <alignment horizontal="right" vertical="top"/>
    </xf>
    <xf numFmtId="1" fontId="11" fillId="0" borderId="9" xfId="0" applyNumberFormat="1" applyFont="1" applyBorder="1" applyAlignment="1">
      <alignment horizontal="right" vertical="top" wrapText="1"/>
    </xf>
    <xf numFmtId="0" fontId="3" fillId="0" borderId="0" xfId="23" applyFont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11" fillId="0" borderId="10" xfId="10" applyNumberFormat="1" applyFont="1" applyBorder="1" applyAlignment="1">
      <alignment horizontal="right"/>
    </xf>
    <xf numFmtId="164" fontId="11" fillId="0" borderId="3" xfId="10" applyNumberFormat="1" applyFont="1" applyBorder="1" applyAlignment="1">
      <alignment horizontal="right"/>
    </xf>
    <xf numFmtId="164" fontId="12" fillId="0" borderId="10" xfId="12" applyNumberFormat="1" applyFont="1" applyBorder="1" applyAlignment="1">
      <alignment horizontal="right"/>
    </xf>
    <xf numFmtId="164" fontId="12" fillId="0" borderId="3" xfId="12" applyNumberFormat="1" applyFont="1" applyBorder="1" applyAlignment="1">
      <alignment horizontal="right"/>
    </xf>
    <xf numFmtId="0" fontId="10" fillId="0" borderId="0" xfId="23" applyFont="1">
      <alignment horizontal="center"/>
    </xf>
    <xf numFmtId="0" fontId="9" fillId="0" borderId="0" xfId="23" applyFont="1">
      <alignment horizontal="center"/>
    </xf>
    <xf numFmtId="0" fontId="9" fillId="0" borderId="0" xfId="23" applyFont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77"/>
  <sheetViews>
    <sheetView showGridLines="0" topLeftCell="A28" zoomScaleNormal="100" workbookViewId="0">
      <selection activeCell="H7" sqref="H7"/>
    </sheetView>
  </sheetViews>
  <sheetFormatPr defaultRowHeight="12.75"/>
  <cols>
    <col min="1" max="1" width="6" style="1" customWidth="1"/>
    <col min="2" max="2" width="35.7109375" style="1" customWidth="1"/>
    <col min="3" max="3" width="13.5703125" style="1" customWidth="1"/>
    <col min="4" max="6" width="11.5703125" style="1" customWidth="1"/>
    <col min="7" max="7" width="12.7109375" style="1" customWidth="1"/>
    <col min="8" max="8" width="11.85546875" style="1" customWidth="1"/>
    <col min="9" max="9" width="11.5703125" style="1" customWidth="1"/>
    <col min="10" max="10" width="11.85546875" style="1" customWidth="1"/>
    <col min="11" max="11" width="11.5703125" style="1" customWidth="1"/>
    <col min="12" max="20" width="9.140625" style="1" hidden="1" customWidth="1"/>
    <col min="21" max="21" width="11.5703125" style="1" customWidth="1"/>
    <col min="22" max="23" width="9.140625" style="1" hidden="1" customWidth="1"/>
    <col min="24" max="27" width="0" style="1" hidden="1" customWidth="1"/>
    <col min="28" max="16384" width="9.140625" style="1"/>
  </cols>
  <sheetData>
    <row r="1" spans="1:26" ht="15.75">
      <c r="A1" s="2" t="s">
        <v>254</v>
      </c>
      <c r="H1" s="3" t="s">
        <v>33</v>
      </c>
    </row>
    <row r="2" spans="1:26">
      <c r="A2" s="42" t="s">
        <v>35</v>
      </c>
      <c r="H2" s="42" t="s">
        <v>35</v>
      </c>
    </row>
    <row r="3" spans="1:26">
      <c r="A3" s="89" t="s">
        <v>254</v>
      </c>
      <c r="B3" s="4"/>
      <c r="C3" s="4"/>
      <c r="D3" s="4"/>
      <c r="E3" s="4"/>
      <c r="F3" s="4"/>
      <c r="G3" s="4"/>
      <c r="H3" s="89" t="s">
        <v>255</v>
      </c>
    </row>
    <row r="4" spans="1:26">
      <c r="A4" s="1" t="s">
        <v>254</v>
      </c>
      <c r="B4" s="4"/>
      <c r="C4" s="4"/>
      <c r="D4" s="4"/>
      <c r="E4" s="4"/>
      <c r="F4" s="4"/>
      <c r="G4" s="4"/>
      <c r="H4" s="43" t="s">
        <v>34</v>
      </c>
    </row>
    <row r="5" spans="1:26" s="7" customFormat="1" ht="12">
      <c r="A5" s="8" t="s">
        <v>36</v>
      </c>
      <c r="B5" s="6"/>
      <c r="C5" s="6"/>
      <c r="D5" s="6"/>
    </row>
    <row r="6" spans="1:26" s="7" customFormat="1" ht="12">
      <c r="A6" s="5"/>
      <c r="B6" s="6"/>
      <c r="C6" s="6"/>
      <c r="D6" s="6"/>
    </row>
    <row r="7" spans="1:26" s="7" customFormat="1" ht="12">
      <c r="A7" s="8" t="s">
        <v>37</v>
      </c>
      <c r="B7" s="6"/>
      <c r="C7" s="6"/>
      <c r="D7" s="6"/>
    </row>
    <row r="8" spans="1:26" s="7" customFormat="1" ht="15">
      <c r="A8" s="105" t="s">
        <v>38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</row>
    <row r="9" spans="1:26" s="7" customFormat="1" ht="12">
      <c r="A9" s="106" t="s">
        <v>32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</row>
    <row r="10" spans="1:26" s="7" customFormat="1" ht="12">
      <c r="A10" s="106" t="s">
        <v>258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</row>
    <row r="11" spans="1:26" s="7" customFormat="1" ht="12">
      <c r="A11" s="107" t="s">
        <v>39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</row>
    <row r="12" spans="1:26" s="7" customFormat="1" ht="12">
      <c r="G12" s="108" t="s">
        <v>17</v>
      </c>
      <c r="H12" s="109"/>
      <c r="I12" s="110"/>
      <c r="J12" s="108" t="s">
        <v>18</v>
      </c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0"/>
    </row>
    <row r="13" spans="1:26" s="7" customFormat="1">
      <c r="D13" s="5" t="s">
        <v>2</v>
      </c>
      <c r="G13" s="101">
        <f>265426/1000/1.18</f>
        <v>224.93728813559323</v>
      </c>
      <c r="H13" s="102"/>
      <c r="I13" s="11" t="s">
        <v>3</v>
      </c>
      <c r="J13" s="103">
        <f>1568711/1000</f>
        <v>1568.711</v>
      </c>
      <c r="K13" s="104"/>
      <c r="L13" s="12"/>
      <c r="M13" s="12"/>
      <c r="N13" s="12"/>
      <c r="O13" s="12"/>
      <c r="P13" s="12"/>
      <c r="Q13" s="12"/>
      <c r="R13" s="12"/>
      <c r="S13" s="12"/>
      <c r="T13" s="12"/>
      <c r="U13" s="11" t="s">
        <v>3</v>
      </c>
    </row>
    <row r="14" spans="1:26" s="7" customFormat="1">
      <c r="D14" s="5" t="s">
        <v>4</v>
      </c>
      <c r="G14" s="101">
        <f>(V14+V15)/1000</f>
        <v>4.8960000000000004E-2</v>
      </c>
      <c r="H14" s="102"/>
      <c r="I14" s="11" t="s">
        <v>5</v>
      </c>
      <c r="J14" s="103">
        <f>(W14+W15)/1000</f>
        <v>4.8960000000000004E-2</v>
      </c>
      <c r="K14" s="104"/>
      <c r="L14" s="12"/>
      <c r="M14" s="12"/>
      <c r="N14" s="12"/>
      <c r="O14" s="12"/>
      <c r="P14" s="12"/>
      <c r="Q14" s="12"/>
      <c r="R14" s="12"/>
      <c r="S14" s="12"/>
      <c r="T14" s="12"/>
      <c r="U14" s="11" t="s">
        <v>5</v>
      </c>
      <c r="V14" s="13">
        <v>35.92</v>
      </c>
      <c r="W14" s="14">
        <v>35.92</v>
      </c>
      <c r="X14" s="40">
        <v>649</v>
      </c>
      <c r="Y14" s="40">
        <v>588</v>
      </c>
      <c r="Z14" s="40">
        <v>466</v>
      </c>
    </row>
    <row r="15" spans="1:26" s="7" customFormat="1">
      <c r="D15" s="5" t="s">
        <v>6</v>
      </c>
      <c r="G15" s="101">
        <f>649/1000</f>
        <v>0.64900000000000002</v>
      </c>
      <c r="H15" s="102"/>
      <c r="I15" s="11" t="s">
        <v>3</v>
      </c>
      <c r="J15" s="103">
        <f>7785/1000</f>
        <v>7.7850000000000001</v>
      </c>
      <c r="K15" s="104"/>
      <c r="L15" s="12"/>
      <c r="M15" s="12"/>
      <c r="N15" s="12"/>
      <c r="O15" s="12"/>
      <c r="P15" s="12"/>
      <c r="Q15" s="12"/>
      <c r="R15" s="12"/>
      <c r="S15" s="12"/>
      <c r="T15" s="12"/>
      <c r="U15" s="11" t="s">
        <v>3</v>
      </c>
      <c r="V15" s="13">
        <v>13.04</v>
      </c>
      <c r="W15" s="14">
        <v>13.04</v>
      </c>
      <c r="X15" s="41">
        <v>7785</v>
      </c>
      <c r="Y15" s="41">
        <v>6000</v>
      </c>
      <c r="Z15" s="41">
        <v>4473</v>
      </c>
    </row>
    <row r="16" spans="1:26" s="7" customFormat="1" ht="12">
      <c r="F16" s="6"/>
      <c r="G16" s="15"/>
      <c r="H16" s="15"/>
      <c r="I16" s="1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6"/>
    </row>
    <row r="17" spans="1:26" s="7" customFormat="1" thickBot="1">
      <c r="A17" s="5" t="str">
        <f>"Составлена в базисных ценах на 01.2000 г. и текущих ценах на 1 квартал 2017г. " &amp; IF(LEN(L17)&gt;3,MID(L17,4,LEN(L17)),L17)</f>
        <v xml:space="preserve">Составлена в базисных ценах на 01.2000 г. и текущих ценах на 1 квартал 2017г. </v>
      </c>
    </row>
    <row r="18" spans="1:26" s="20" customFormat="1" ht="17.25" customHeight="1" thickBot="1">
      <c r="A18" s="100" t="s">
        <v>7</v>
      </c>
      <c r="B18" s="100" t="s">
        <v>8</v>
      </c>
      <c r="C18" s="100" t="s">
        <v>9</v>
      </c>
      <c r="D18" s="98" t="s">
        <v>10</v>
      </c>
      <c r="E18" s="98"/>
      <c r="F18" s="98"/>
      <c r="G18" s="98" t="s">
        <v>11</v>
      </c>
      <c r="H18" s="98"/>
      <c r="I18" s="98"/>
      <c r="J18" s="98" t="s">
        <v>12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</row>
    <row r="19" spans="1:26" s="20" customFormat="1" ht="11.25" customHeight="1" thickBot="1">
      <c r="A19" s="100"/>
      <c r="B19" s="100"/>
      <c r="C19" s="100"/>
      <c r="D19" s="99" t="s">
        <v>1</v>
      </c>
      <c r="E19" s="19" t="s">
        <v>13</v>
      </c>
      <c r="F19" s="19" t="s">
        <v>14</v>
      </c>
      <c r="G19" s="99" t="s">
        <v>1</v>
      </c>
      <c r="H19" s="19" t="s">
        <v>13</v>
      </c>
      <c r="I19" s="19" t="s">
        <v>14</v>
      </c>
      <c r="J19" s="99" t="s">
        <v>1</v>
      </c>
      <c r="K19" s="19" t="s">
        <v>13</v>
      </c>
      <c r="L19" s="19"/>
      <c r="M19" s="19"/>
      <c r="N19" s="19"/>
      <c r="O19" s="19"/>
      <c r="P19" s="19"/>
      <c r="Q19" s="19"/>
      <c r="R19" s="19"/>
      <c r="S19" s="19"/>
      <c r="T19" s="19"/>
      <c r="U19" s="19" t="s">
        <v>14</v>
      </c>
    </row>
    <row r="20" spans="1:26" s="20" customFormat="1" ht="13.5" customHeight="1" thickBot="1">
      <c r="A20" s="100"/>
      <c r="B20" s="100"/>
      <c r="C20" s="100"/>
      <c r="D20" s="99"/>
      <c r="E20" s="19" t="s">
        <v>15</v>
      </c>
      <c r="F20" s="19" t="s">
        <v>16</v>
      </c>
      <c r="G20" s="99"/>
      <c r="H20" s="19" t="s">
        <v>15</v>
      </c>
      <c r="I20" s="19" t="s">
        <v>16</v>
      </c>
      <c r="J20" s="99"/>
      <c r="K20" s="19" t="s">
        <v>15</v>
      </c>
      <c r="L20" s="19"/>
      <c r="M20" s="19"/>
      <c r="N20" s="19"/>
      <c r="O20" s="19"/>
      <c r="P20" s="19"/>
      <c r="Q20" s="19"/>
      <c r="R20" s="19"/>
      <c r="S20" s="19"/>
      <c r="T20" s="19"/>
      <c r="U20" s="19" t="s">
        <v>16</v>
      </c>
    </row>
    <row r="21" spans="1:26" s="6" customFormat="1">
      <c r="A21" s="45">
        <v>1</v>
      </c>
      <c r="B21" s="45">
        <v>2</v>
      </c>
      <c r="C21" s="45">
        <v>3</v>
      </c>
      <c r="D21" s="46">
        <v>4</v>
      </c>
      <c r="E21" s="45">
        <v>5</v>
      </c>
      <c r="F21" s="45">
        <v>6</v>
      </c>
      <c r="G21" s="46">
        <v>7</v>
      </c>
      <c r="H21" s="45">
        <v>8</v>
      </c>
      <c r="I21" s="45">
        <v>9</v>
      </c>
      <c r="J21" s="46">
        <v>10</v>
      </c>
      <c r="K21" s="45">
        <v>11</v>
      </c>
      <c r="L21" s="45"/>
      <c r="M21" s="45"/>
      <c r="N21" s="45"/>
      <c r="O21" s="45"/>
      <c r="P21" s="45"/>
      <c r="Q21" s="45"/>
      <c r="R21" s="45"/>
      <c r="S21" s="45"/>
      <c r="T21" s="45"/>
      <c r="U21" s="45">
        <v>12</v>
      </c>
    </row>
    <row r="22" spans="1:26" s="26" customFormat="1" ht="16.5" customHeight="1">
      <c r="A22" s="96" t="s">
        <v>40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</row>
    <row r="23" spans="1:26" s="26" customFormat="1" ht="72">
      <c r="A23" s="47">
        <v>2</v>
      </c>
      <c r="B23" s="48" t="s">
        <v>41</v>
      </c>
      <c r="C23" s="49" t="s">
        <v>42</v>
      </c>
      <c r="D23" s="50">
        <v>2048.5</v>
      </c>
      <c r="E23" s="51" t="s">
        <v>43</v>
      </c>
      <c r="F23" s="50" t="s">
        <v>44</v>
      </c>
      <c r="G23" s="50">
        <v>82</v>
      </c>
      <c r="H23" s="50" t="s">
        <v>45</v>
      </c>
      <c r="I23" s="50" t="s">
        <v>46</v>
      </c>
      <c r="J23" s="50">
        <v>347</v>
      </c>
      <c r="K23" s="51" t="s">
        <v>47</v>
      </c>
      <c r="L23" s="51"/>
      <c r="M23" s="51"/>
      <c r="N23" s="51"/>
      <c r="O23" s="51"/>
      <c r="P23" s="51"/>
      <c r="Q23" s="51"/>
      <c r="R23" s="51"/>
      <c r="S23" s="51"/>
      <c r="T23" s="51"/>
      <c r="U23" s="51" t="s">
        <v>48</v>
      </c>
    </row>
    <row r="24" spans="1:26" s="26" customFormat="1" ht="12">
      <c r="A24" s="52"/>
      <c r="B24" s="53" t="s">
        <v>49</v>
      </c>
      <c r="C24" s="54" t="s">
        <v>50</v>
      </c>
      <c r="D24" s="55"/>
      <c r="E24" s="56"/>
      <c r="F24" s="55"/>
      <c r="G24" s="55">
        <v>23</v>
      </c>
      <c r="H24" s="55"/>
      <c r="I24" s="55"/>
      <c r="J24" s="55">
        <v>234</v>
      </c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6" s="26" customFormat="1" ht="12">
      <c r="A25" s="52"/>
      <c r="B25" s="53" t="s">
        <v>51</v>
      </c>
      <c r="C25" s="54" t="s">
        <v>52</v>
      </c>
      <c r="D25" s="55"/>
      <c r="E25" s="56"/>
      <c r="F25" s="55"/>
      <c r="G25" s="55">
        <v>12</v>
      </c>
      <c r="H25" s="55"/>
      <c r="I25" s="55"/>
      <c r="J25" s="55">
        <v>119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6" s="6" customFormat="1" ht="12">
      <c r="A26" s="52"/>
      <c r="B26" s="53" t="s">
        <v>53</v>
      </c>
      <c r="C26" s="54" t="s">
        <v>54</v>
      </c>
      <c r="D26" s="55"/>
      <c r="E26" s="56"/>
      <c r="F26" s="55"/>
      <c r="G26" s="55">
        <v>117</v>
      </c>
      <c r="H26" s="55"/>
      <c r="I26" s="55"/>
      <c r="J26" s="55">
        <v>700</v>
      </c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26"/>
      <c r="W26" s="26"/>
      <c r="X26" s="26"/>
      <c r="Y26" s="26"/>
      <c r="Z26" s="26"/>
    </row>
    <row r="27" spans="1:26" s="6" customFormat="1" ht="60">
      <c r="A27" s="47">
        <v>3</v>
      </c>
      <c r="B27" s="48" t="s">
        <v>55</v>
      </c>
      <c r="C27" s="49" t="s">
        <v>42</v>
      </c>
      <c r="D27" s="50">
        <v>87.47</v>
      </c>
      <c r="E27" s="51" t="s">
        <v>56</v>
      </c>
      <c r="F27" s="50" t="s">
        <v>57</v>
      </c>
      <c r="G27" s="50">
        <v>3</v>
      </c>
      <c r="H27" s="50" t="s">
        <v>58</v>
      </c>
      <c r="I27" s="50" t="s">
        <v>59</v>
      </c>
      <c r="J27" s="50">
        <v>12</v>
      </c>
      <c r="K27" s="51" t="s">
        <v>60</v>
      </c>
      <c r="L27" s="51"/>
      <c r="M27" s="51"/>
      <c r="N27" s="51"/>
      <c r="O27" s="51"/>
      <c r="P27" s="51"/>
      <c r="Q27" s="51"/>
      <c r="R27" s="51"/>
      <c r="S27" s="51"/>
      <c r="T27" s="51"/>
      <c r="U27" s="51" t="s">
        <v>61</v>
      </c>
      <c r="V27" s="26"/>
      <c r="W27" s="26"/>
      <c r="X27" s="26"/>
      <c r="Y27" s="26"/>
      <c r="Z27" s="26"/>
    </row>
    <row r="28" spans="1:26" s="6" customFormat="1" ht="12">
      <c r="A28" s="52"/>
      <c r="B28" s="53" t="s">
        <v>62</v>
      </c>
      <c r="C28" s="54" t="s">
        <v>50</v>
      </c>
      <c r="D28" s="55"/>
      <c r="E28" s="56"/>
      <c r="F28" s="55"/>
      <c r="G28" s="55">
        <v>1</v>
      </c>
      <c r="H28" s="55"/>
      <c r="I28" s="55"/>
      <c r="J28" s="55">
        <v>9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26"/>
      <c r="W28" s="26"/>
      <c r="X28" s="26"/>
      <c r="Y28" s="26"/>
      <c r="Z28" s="26"/>
    </row>
    <row r="29" spans="1:26" s="6" customFormat="1" ht="12">
      <c r="A29" s="52"/>
      <c r="B29" s="53" t="s">
        <v>63</v>
      </c>
      <c r="C29" s="54" t="s">
        <v>52</v>
      </c>
      <c r="D29" s="55"/>
      <c r="E29" s="56"/>
      <c r="F29" s="55"/>
      <c r="G29" s="55">
        <v>1</v>
      </c>
      <c r="H29" s="55"/>
      <c r="I29" s="55"/>
      <c r="J29" s="55">
        <v>5</v>
      </c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26"/>
      <c r="W29" s="26"/>
      <c r="X29" s="26"/>
      <c r="Y29" s="26"/>
      <c r="Z29" s="26"/>
    </row>
    <row r="30" spans="1:26" s="27" customFormat="1" ht="12">
      <c r="A30" s="52"/>
      <c r="B30" s="53" t="s">
        <v>53</v>
      </c>
      <c r="C30" s="54" t="s">
        <v>54</v>
      </c>
      <c r="D30" s="55"/>
      <c r="E30" s="56"/>
      <c r="F30" s="55"/>
      <c r="G30" s="55">
        <v>5</v>
      </c>
      <c r="H30" s="55"/>
      <c r="I30" s="55"/>
      <c r="J30" s="55">
        <v>26</v>
      </c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26"/>
      <c r="W30" s="26"/>
      <c r="X30" s="26"/>
      <c r="Y30" s="26"/>
      <c r="Z30" s="26"/>
    </row>
    <row r="31" spans="1:26" ht="36">
      <c r="A31" s="47">
        <v>4</v>
      </c>
      <c r="B31" s="48" t="s">
        <v>64</v>
      </c>
      <c r="C31" s="49" t="s">
        <v>42</v>
      </c>
      <c r="D31" s="50">
        <v>599.37</v>
      </c>
      <c r="E31" s="51" t="s">
        <v>65</v>
      </c>
      <c r="F31" s="50">
        <v>14.14</v>
      </c>
      <c r="G31" s="50">
        <v>24</v>
      </c>
      <c r="H31" s="50" t="s">
        <v>66</v>
      </c>
      <c r="I31" s="50">
        <v>1</v>
      </c>
      <c r="J31" s="50">
        <v>201</v>
      </c>
      <c r="K31" s="51" t="s">
        <v>67</v>
      </c>
      <c r="L31" s="51"/>
      <c r="M31" s="51"/>
      <c r="N31" s="51"/>
      <c r="O31" s="51"/>
      <c r="P31" s="51"/>
      <c r="Q31" s="51"/>
      <c r="R31" s="51"/>
      <c r="S31" s="51"/>
      <c r="T31" s="51"/>
      <c r="U31" s="51">
        <v>3</v>
      </c>
      <c r="V31" s="26"/>
      <c r="W31" s="26"/>
      <c r="X31" s="26"/>
      <c r="Y31" s="26"/>
      <c r="Z31" s="26"/>
    </row>
    <row r="32" spans="1:26">
      <c r="A32" s="52"/>
      <c r="B32" s="53" t="s">
        <v>68</v>
      </c>
      <c r="C32" s="54" t="s">
        <v>69</v>
      </c>
      <c r="D32" s="55"/>
      <c r="E32" s="56"/>
      <c r="F32" s="55"/>
      <c r="G32" s="55">
        <v>7</v>
      </c>
      <c r="H32" s="55"/>
      <c r="I32" s="55"/>
      <c r="J32" s="55">
        <v>72</v>
      </c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26"/>
      <c r="W32" s="26"/>
      <c r="X32" s="26"/>
      <c r="Y32" s="26"/>
      <c r="Z32" s="26"/>
    </row>
    <row r="33" spans="1:26">
      <c r="A33" s="52"/>
      <c r="B33" s="53" t="s">
        <v>70</v>
      </c>
      <c r="C33" s="54" t="s">
        <v>71</v>
      </c>
      <c r="D33" s="55"/>
      <c r="E33" s="56"/>
      <c r="F33" s="55"/>
      <c r="G33" s="55">
        <v>6</v>
      </c>
      <c r="H33" s="55"/>
      <c r="I33" s="55"/>
      <c r="J33" s="55">
        <v>54</v>
      </c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26"/>
      <c r="W33" s="26"/>
      <c r="X33" s="26"/>
      <c r="Y33" s="26"/>
      <c r="Z33" s="26"/>
    </row>
    <row r="34" spans="1:26">
      <c r="A34" s="52"/>
      <c r="B34" s="53" t="s">
        <v>53</v>
      </c>
      <c r="C34" s="54" t="s">
        <v>54</v>
      </c>
      <c r="D34" s="55"/>
      <c r="E34" s="56"/>
      <c r="F34" s="55"/>
      <c r="G34" s="55">
        <v>37</v>
      </c>
      <c r="H34" s="55"/>
      <c r="I34" s="55"/>
      <c r="J34" s="55">
        <v>327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26"/>
      <c r="W34" s="26"/>
      <c r="X34" s="26"/>
      <c r="Y34" s="26"/>
      <c r="Z34" s="26"/>
    </row>
    <row r="35" spans="1:26" ht="36">
      <c r="A35" s="47">
        <v>6</v>
      </c>
      <c r="B35" s="48" t="s">
        <v>72</v>
      </c>
      <c r="C35" s="49">
        <v>4</v>
      </c>
      <c r="D35" s="50">
        <v>7.77</v>
      </c>
      <c r="E35" s="51" t="s">
        <v>73</v>
      </c>
      <c r="F35" s="50"/>
      <c r="G35" s="50">
        <v>31</v>
      </c>
      <c r="H35" s="50" t="s">
        <v>74</v>
      </c>
      <c r="I35" s="50"/>
      <c r="J35" s="50">
        <v>178</v>
      </c>
      <c r="K35" s="51" t="s">
        <v>75</v>
      </c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26"/>
      <c r="W35" s="26"/>
      <c r="X35" s="26"/>
      <c r="Y35" s="26"/>
      <c r="Z35" s="26"/>
    </row>
    <row r="36" spans="1:26" ht="60">
      <c r="A36" s="47">
        <v>5</v>
      </c>
      <c r="B36" s="48" t="s">
        <v>76</v>
      </c>
      <c r="C36" s="49">
        <v>1.5</v>
      </c>
      <c r="D36" s="50">
        <v>1952.02</v>
      </c>
      <c r="E36" s="51" t="s">
        <v>77</v>
      </c>
      <c r="F36" s="50" t="s">
        <v>78</v>
      </c>
      <c r="G36" s="50">
        <v>2928</v>
      </c>
      <c r="H36" s="50" t="s">
        <v>79</v>
      </c>
      <c r="I36" s="50" t="s">
        <v>80</v>
      </c>
      <c r="J36" s="50">
        <v>19784</v>
      </c>
      <c r="K36" s="51" t="s">
        <v>81</v>
      </c>
      <c r="L36" s="51"/>
      <c r="M36" s="51"/>
      <c r="N36" s="51"/>
      <c r="O36" s="51"/>
      <c r="P36" s="51"/>
      <c r="Q36" s="51"/>
      <c r="R36" s="51"/>
      <c r="S36" s="51"/>
      <c r="T36" s="51"/>
      <c r="U36" s="51" t="s">
        <v>82</v>
      </c>
      <c r="V36" s="26"/>
      <c r="W36" s="26"/>
      <c r="X36" s="26"/>
      <c r="Y36" s="26"/>
      <c r="Z36" s="26"/>
    </row>
    <row r="37" spans="1:26">
      <c r="A37" s="52"/>
      <c r="B37" s="53" t="s">
        <v>83</v>
      </c>
      <c r="C37" s="54" t="s">
        <v>69</v>
      </c>
      <c r="D37" s="55"/>
      <c r="E37" s="56"/>
      <c r="F37" s="55"/>
      <c r="G37" s="55">
        <v>557</v>
      </c>
      <c r="H37" s="55"/>
      <c r="I37" s="55"/>
      <c r="J37" s="55">
        <v>5685</v>
      </c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26"/>
      <c r="W37" s="26"/>
      <c r="X37" s="26"/>
      <c r="Y37" s="26"/>
      <c r="Z37" s="26"/>
    </row>
    <row r="38" spans="1:26">
      <c r="A38" s="52"/>
      <c r="B38" s="53" t="s">
        <v>84</v>
      </c>
      <c r="C38" s="54" t="s">
        <v>71</v>
      </c>
      <c r="D38" s="55"/>
      <c r="E38" s="56"/>
      <c r="F38" s="55"/>
      <c r="G38" s="55">
        <v>447</v>
      </c>
      <c r="H38" s="55"/>
      <c r="I38" s="55"/>
      <c r="J38" s="55">
        <v>4295</v>
      </c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26"/>
      <c r="W38" s="26"/>
      <c r="X38" s="26"/>
      <c r="Y38" s="26"/>
      <c r="Z38" s="26"/>
    </row>
    <row r="39" spans="1:26">
      <c r="A39" s="52"/>
      <c r="B39" s="53" t="s">
        <v>53</v>
      </c>
      <c r="C39" s="54" t="s">
        <v>54</v>
      </c>
      <c r="D39" s="55"/>
      <c r="E39" s="56"/>
      <c r="F39" s="55"/>
      <c r="G39" s="55">
        <v>3932</v>
      </c>
      <c r="H39" s="55"/>
      <c r="I39" s="55"/>
      <c r="J39" s="55">
        <v>29764</v>
      </c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26"/>
      <c r="W39" s="26"/>
      <c r="X39" s="26"/>
      <c r="Y39" s="26"/>
      <c r="Z39" s="26"/>
    </row>
    <row r="40" spans="1:26" ht="39.75" customHeight="1">
      <c r="A40" s="47">
        <v>7</v>
      </c>
      <c r="B40" s="48" t="s">
        <v>257</v>
      </c>
      <c r="C40" s="49">
        <v>1</v>
      </c>
      <c r="D40" s="50">
        <v>220511.93</v>
      </c>
      <c r="E40" s="51" t="s">
        <v>85</v>
      </c>
      <c r="F40" s="50"/>
      <c r="G40" s="50">
        <v>220512</v>
      </c>
      <c r="H40" s="50" t="s">
        <v>86</v>
      </c>
      <c r="I40" s="50"/>
      <c r="J40" s="50">
        <v>1296610</v>
      </c>
      <c r="K40" s="51" t="s">
        <v>87</v>
      </c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26"/>
      <c r="W40" s="26"/>
      <c r="X40" s="26"/>
      <c r="Y40" s="26"/>
      <c r="Z40" s="26"/>
    </row>
    <row r="41" spans="1:26" ht="144">
      <c r="A41" s="47">
        <v>8</v>
      </c>
      <c r="B41" s="48" t="s">
        <v>88</v>
      </c>
      <c r="C41" s="49">
        <v>1.5</v>
      </c>
      <c r="D41" s="50">
        <v>202.27</v>
      </c>
      <c r="E41" s="51"/>
      <c r="F41" s="50">
        <v>202.27</v>
      </c>
      <c r="G41" s="50">
        <v>303</v>
      </c>
      <c r="H41" s="50"/>
      <c r="I41" s="50">
        <v>303</v>
      </c>
      <c r="J41" s="50">
        <v>1811</v>
      </c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>
        <v>1811</v>
      </c>
      <c r="V41" s="26"/>
      <c r="W41" s="26"/>
      <c r="X41" s="26"/>
      <c r="Y41" s="26"/>
      <c r="Z41" s="26"/>
    </row>
    <row r="42" spans="1:26">
      <c r="A42" s="57"/>
      <c r="B42" s="58" t="s">
        <v>53</v>
      </c>
      <c r="C42" s="59" t="s">
        <v>54</v>
      </c>
      <c r="D42" s="60"/>
      <c r="E42" s="61"/>
      <c r="F42" s="60"/>
      <c r="G42" s="60">
        <v>303</v>
      </c>
      <c r="H42" s="60"/>
      <c r="I42" s="60"/>
      <c r="J42" s="60">
        <v>1811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26"/>
      <c r="W42" s="26"/>
      <c r="X42" s="26"/>
      <c r="Y42" s="26"/>
      <c r="Z42" s="26"/>
    </row>
    <row r="43" spans="1:26" ht="36" hidden="1">
      <c r="A43" s="90" t="s">
        <v>89</v>
      </c>
      <c r="B43" s="91"/>
      <c r="C43" s="91"/>
      <c r="D43" s="91"/>
      <c r="E43" s="91"/>
      <c r="F43" s="91"/>
      <c r="G43" s="50">
        <v>223883</v>
      </c>
      <c r="H43" s="50" t="s">
        <v>90</v>
      </c>
      <c r="I43" s="50" t="s">
        <v>91</v>
      </c>
      <c r="J43" s="50">
        <v>1318943</v>
      </c>
      <c r="K43" s="51" t="s">
        <v>92</v>
      </c>
      <c r="L43" s="51"/>
      <c r="M43" s="51"/>
      <c r="N43" s="51"/>
      <c r="O43" s="51"/>
      <c r="P43" s="51"/>
      <c r="Q43" s="51"/>
      <c r="R43" s="51"/>
      <c r="S43" s="51"/>
      <c r="T43" s="51"/>
      <c r="U43" s="51" t="s">
        <v>93</v>
      </c>
      <c r="V43" s="26"/>
      <c r="W43" s="26"/>
      <c r="X43" s="26"/>
      <c r="Y43" s="26"/>
      <c r="Z43" s="26"/>
    </row>
    <row r="44" spans="1:26" hidden="1">
      <c r="A44" s="90" t="s">
        <v>94</v>
      </c>
      <c r="B44" s="91"/>
      <c r="C44" s="91"/>
      <c r="D44" s="91"/>
      <c r="E44" s="91"/>
      <c r="F44" s="91"/>
      <c r="G44" s="50"/>
      <c r="H44" s="50"/>
      <c r="I44" s="50"/>
      <c r="J44" s="50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26"/>
      <c r="W44" s="26"/>
      <c r="X44" s="26"/>
      <c r="Y44" s="26"/>
      <c r="Z44" s="26"/>
    </row>
    <row r="45" spans="1:26" hidden="1">
      <c r="A45" s="90" t="s">
        <v>95</v>
      </c>
      <c r="B45" s="91"/>
      <c r="C45" s="91"/>
      <c r="D45" s="91"/>
      <c r="E45" s="91"/>
      <c r="F45" s="91"/>
      <c r="G45" s="50">
        <v>649</v>
      </c>
      <c r="H45" s="50"/>
      <c r="I45" s="50"/>
      <c r="J45" s="50">
        <v>7785</v>
      </c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26"/>
      <c r="W45" s="26"/>
      <c r="X45" s="26"/>
      <c r="Y45" s="26"/>
      <c r="Z45" s="26"/>
    </row>
    <row r="46" spans="1:26" hidden="1">
      <c r="A46" s="90" t="s">
        <v>96</v>
      </c>
      <c r="B46" s="91"/>
      <c r="C46" s="91"/>
      <c r="D46" s="91"/>
      <c r="E46" s="91"/>
      <c r="F46" s="91"/>
      <c r="G46" s="50">
        <v>221372</v>
      </c>
      <c r="H46" s="50"/>
      <c r="I46" s="50"/>
      <c r="J46" s="50">
        <v>1301400</v>
      </c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26"/>
      <c r="W46" s="26"/>
      <c r="X46" s="26"/>
      <c r="Y46" s="26"/>
      <c r="Z46" s="26"/>
    </row>
    <row r="47" spans="1:26" hidden="1">
      <c r="A47" s="90" t="s">
        <v>97</v>
      </c>
      <c r="B47" s="91"/>
      <c r="C47" s="91"/>
      <c r="D47" s="91"/>
      <c r="E47" s="91"/>
      <c r="F47" s="91"/>
      <c r="G47" s="50">
        <v>2074</v>
      </c>
      <c r="H47" s="50"/>
      <c r="I47" s="50"/>
      <c r="J47" s="50">
        <v>12297</v>
      </c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26"/>
      <c r="W47" s="26"/>
      <c r="X47" s="26"/>
      <c r="Y47" s="26"/>
      <c r="Z47" s="26"/>
    </row>
    <row r="48" spans="1:26" hidden="1">
      <c r="A48" s="92" t="s">
        <v>98</v>
      </c>
      <c r="B48" s="93"/>
      <c r="C48" s="93"/>
      <c r="D48" s="93"/>
      <c r="E48" s="93"/>
      <c r="F48" s="93"/>
      <c r="G48" s="62">
        <v>588</v>
      </c>
      <c r="H48" s="62"/>
      <c r="I48" s="62"/>
      <c r="J48" s="62">
        <v>6000</v>
      </c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26"/>
      <c r="W48" s="26"/>
      <c r="X48" s="26"/>
      <c r="Y48" s="26"/>
      <c r="Z48" s="26"/>
    </row>
    <row r="49" spans="1:26" hidden="1">
      <c r="A49" s="92" t="s">
        <v>99</v>
      </c>
      <c r="B49" s="93"/>
      <c r="C49" s="93"/>
      <c r="D49" s="93"/>
      <c r="E49" s="93"/>
      <c r="F49" s="93"/>
      <c r="G49" s="62">
        <v>466</v>
      </c>
      <c r="H49" s="62"/>
      <c r="I49" s="62"/>
      <c r="J49" s="62">
        <v>4473</v>
      </c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26"/>
      <c r="W49" s="26"/>
      <c r="X49" s="26"/>
      <c r="Y49" s="26"/>
      <c r="Z49" s="26"/>
    </row>
    <row r="50" spans="1:26" hidden="1">
      <c r="A50" s="92" t="s">
        <v>100</v>
      </c>
      <c r="B50" s="93"/>
      <c r="C50" s="93"/>
      <c r="D50" s="93"/>
      <c r="E50" s="93"/>
      <c r="F50" s="93"/>
      <c r="G50" s="62"/>
      <c r="H50" s="62"/>
      <c r="I50" s="62"/>
      <c r="J50" s="62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26"/>
      <c r="W50" s="26"/>
      <c r="X50" s="26"/>
      <c r="Y50" s="26"/>
      <c r="Z50" s="26"/>
    </row>
    <row r="51" spans="1:26" ht="26.1" hidden="1" customHeight="1">
      <c r="A51" s="90" t="s">
        <v>101</v>
      </c>
      <c r="B51" s="91"/>
      <c r="C51" s="91"/>
      <c r="D51" s="91"/>
      <c r="E51" s="91"/>
      <c r="F51" s="91"/>
      <c r="G51" s="50">
        <v>122</v>
      </c>
      <c r="H51" s="50"/>
      <c r="I51" s="50"/>
      <c r="J51" s="50">
        <v>726</v>
      </c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26"/>
      <c r="W51" s="26"/>
      <c r="X51" s="26"/>
      <c r="Y51" s="26"/>
      <c r="Z51" s="26"/>
    </row>
    <row r="52" spans="1:26" hidden="1">
      <c r="A52" s="90" t="s">
        <v>102</v>
      </c>
      <c r="B52" s="91"/>
      <c r="C52" s="91"/>
      <c r="D52" s="91"/>
      <c r="E52" s="91"/>
      <c r="F52" s="91"/>
      <c r="G52" s="50">
        <v>3969</v>
      </c>
      <c r="H52" s="50"/>
      <c r="I52" s="50"/>
      <c r="J52" s="50">
        <v>30091</v>
      </c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26"/>
      <c r="W52" s="26"/>
      <c r="X52" s="26"/>
      <c r="Y52" s="26"/>
      <c r="Z52" s="26"/>
    </row>
    <row r="53" spans="1:26" hidden="1">
      <c r="A53" s="90" t="s">
        <v>103</v>
      </c>
      <c r="B53" s="91"/>
      <c r="C53" s="91"/>
      <c r="D53" s="91"/>
      <c r="E53" s="91"/>
      <c r="F53" s="91"/>
      <c r="G53" s="50">
        <v>31</v>
      </c>
      <c r="H53" s="50"/>
      <c r="I53" s="50"/>
      <c r="J53" s="50">
        <v>178</v>
      </c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26"/>
      <c r="W53" s="26"/>
      <c r="X53" s="26"/>
      <c r="Y53" s="26"/>
      <c r="Z53" s="26"/>
    </row>
    <row r="54" spans="1:26" hidden="1">
      <c r="A54" s="90" t="s">
        <v>104</v>
      </c>
      <c r="B54" s="91"/>
      <c r="C54" s="91"/>
      <c r="D54" s="91"/>
      <c r="E54" s="91"/>
      <c r="F54" s="91"/>
      <c r="G54" s="50">
        <v>220512</v>
      </c>
      <c r="H54" s="50"/>
      <c r="I54" s="50"/>
      <c r="J54" s="50">
        <v>1296610</v>
      </c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26"/>
      <c r="W54" s="26"/>
      <c r="X54" s="26"/>
      <c r="Y54" s="26"/>
      <c r="Z54" s="26"/>
    </row>
    <row r="55" spans="1:26" hidden="1">
      <c r="A55" s="90" t="s">
        <v>105</v>
      </c>
      <c r="B55" s="91"/>
      <c r="C55" s="91"/>
      <c r="D55" s="91"/>
      <c r="E55" s="91"/>
      <c r="F55" s="91"/>
      <c r="G55" s="50">
        <v>303</v>
      </c>
      <c r="H55" s="50"/>
      <c r="I55" s="50"/>
      <c r="J55" s="50">
        <v>1811</v>
      </c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26"/>
      <c r="W55" s="26"/>
      <c r="X55" s="26"/>
      <c r="Y55" s="26"/>
      <c r="Z55" s="26"/>
    </row>
    <row r="56" spans="1:26" hidden="1">
      <c r="A56" s="90" t="s">
        <v>106</v>
      </c>
      <c r="B56" s="91"/>
      <c r="C56" s="91"/>
      <c r="D56" s="91"/>
      <c r="E56" s="91"/>
      <c r="F56" s="91"/>
      <c r="G56" s="50">
        <v>224937</v>
      </c>
      <c r="H56" s="50"/>
      <c r="I56" s="50"/>
      <c r="J56" s="50">
        <v>1329416</v>
      </c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26"/>
      <c r="W56" s="26"/>
      <c r="X56" s="26"/>
      <c r="Y56" s="26"/>
      <c r="Z56" s="26"/>
    </row>
    <row r="57" spans="1:26" hidden="1">
      <c r="A57" s="94" t="s">
        <v>107</v>
      </c>
      <c r="B57" s="95"/>
      <c r="C57" s="95"/>
      <c r="D57" s="95"/>
      <c r="E57" s="95"/>
      <c r="F57" s="95"/>
      <c r="G57" s="64">
        <v>224937</v>
      </c>
      <c r="H57" s="64"/>
      <c r="I57" s="64"/>
      <c r="J57" s="64">
        <v>1329416</v>
      </c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26"/>
      <c r="W57" s="26"/>
      <c r="X57" s="26"/>
      <c r="Y57" s="26"/>
      <c r="Z57" s="26"/>
    </row>
    <row r="58" spans="1:26" ht="36">
      <c r="A58" s="90" t="s">
        <v>108</v>
      </c>
      <c r="B58" s="91"/>
      <c r="C58" s="91"/>
      <c r="D58" s="91"/>
      <c r="E58" s="91"/>
      <c r="F58" s="91"/>
      <c r="G58" s="50">
        <v>223883</v>
      </c>
      <c r="H58" s="50" t="s">
        <v>90</v>
      </c>
      <c r="I58" s="50" t="s">
        <v>91</v>
      </c>
      <c r="J58" s="50">
        <v>1318943</v>
      </c>
      <c r="K58" s="51" t="s">
        <v>92</v>
      </c>
      <c r="L58" s="51"/>
      <c r="M58" s="51"/>
      <c r="N58" s="51"/>
      <c r="O58" s="51"/>
      <c r="P58" s="51"/>
      <c r="Q58" s="51"/>
      <c r="R58" s="51"/>
      <c r="S58" s="51"/>
      <c r="T58" s="51"/>
      <c r="U58" s="51" t="s">
        <v>93</v>
      </c>
      <c r="V58" s="26"/>
      <c r="W58" s="26"/>
      <c r="X58" s="26"/>
      <c r="Y58" s="26"/>
      <c r="Z58" s="26"/>
    </row>
    <row r="59" spans="1:26">
      <c r="A59" s="90" t="s">
        <v>94</v>
      </c>
      <c r="B59" s="91"/>
      <c r="C59" s="91"/>
      <c r="D59" s="91"/>
      <c r="E59" s="91"/>
      <c r="F59" s="91"/>
      <c r="G59" s="50"/>
      <c r="H59" s="50"/>
      <c r="I59" s="50"/>
      <c r="J59" s="50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26"/>
      <c r="W59" s="26"/>
      <c r="X59" s="26"/>
      <c r="Y59" s="26"/>
      <c r="Z59" s="26"/>
    </row>
    <row r="60" spans="1:26">
      <c r="A60" s="90" t="s">
        <v>95</v>
      </c>
      <c r="B60" s="91"/>
      <c r="C60" s="91"/>
      <c r="D60" s="91"/>
      <c r="E60" s="91"/>
      <c r="F60" s="91"/>
      <c r="G60" s="50">
        <v>649</v>
      </c>
      <c r="H60" s="50"/>
      <c r="I60" s="50"/>
      <c r="J60" s="50">
        <v>7785</v>
      </c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26"/>
      <c r="W60" s="26"/>
      <c r="X60" s="26"/>
      <c r="Y60" s="26"/>
      <c r="Z60" s="26"/>
    </row>
    <row r="61" spans="1:26">
      <c r="A61" s="90" t="s">
        <v>96</v>
      </c>
      <c r="B61" s="91"/>
      <c r="C61" s="91"/>
      <c r="D61" s="91"/>
      <c r="E61" s="91"/>
      <c r="F61" s="91"/>
      <c r="G61" s="50">
        <v>221372</v>
      </c>
      <c r="H61" s="50"/>
      <c r="I61" s="50"/>
      <c r="J61" s="50">
        <v>1301400</v>
      </c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26"/>
      <c r="W61" s="26"/>
      <c r="X61" s="26"/>
      <c r="Y61" s="26"/>
      <c r="Z61" s="26"/>
    </row>
    <row r="62" spans="1:26">
      <c r="A62" s="90" t="s">
        <v>97</v>
      </c>
      <c r="B62" s="91"/>
      <c r="C62" s="91"/>
      <c r="D62" s="91"/>
      <c r="E62" s="91"/>
      <c r="F62" s="91"/>
      <c r="G62" s="50">
        <v>2074</v>
      </c>
      <c r="H62" s="50"/>
      <c r="I62" s="50"/>
      <c r="J62" s="50">
        <v>12297</v>
      </c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26"/>
      <c r="W62" s="26"/>
      <c r="X62" s="26"/>
      <c r="Y62" s="26"/>
      <c r="Z62" s="26"/>
    </row>
    <row r="63" spans="1:26">
      <c r="A63" s="92" t="s">
        <v>98</v>
      </c>
      <c r="B63" s="93"/>
      <c r="C63" s="93"/>
      <c r="D63" s="93"/>
      <c r="E63" s="93"/>
      <c r="F63" s="93"/>
      <c r="G63" s="62">
        <v>588</v>
      </c>
      <c r="H63" s="62"/>
      <c r="I63" s="62"/>
      <c r="J63" s="62">
        <v>6000</v>
      </c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26"/>
      <c r="W63" s="26"/>
      <c r="X63" s="26"/>
      <c r="Y63" s="26"/>
      <c r="Z63" s="26"/>
    </row>
    <row r="64" spans="1:26">
      <c r="A64" s="92" t="s">
        <v>99</v>
      </c>
      <c r="B64" s="93"/>
      <c r="C64" s="93"/>
      <c r="D64" s="93"/>
      <c r="E64" s="93"/>
      <c r="F64" s="93"/>
      <c r="G64" s="62">
        <v>466</v>
      </c>
      <c r="H64" s="62"/>
      <c r="I64" s="62"/>
      <c r="J64" s="62">
        <v>4473</v>
      </c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26"/>
      <c r="W64" s="26"/>
      <c r="X64" s="26"/>
      <c r="Y64" s="26"/>
      <c r="Z64" s="26"/>
    </row>
    <row r="65" spans="1:26">
      <c r="A65" s="92" t="s">
        <v>109</v>
      </c>
      <c r="B65" s="93"/>
      <c r="C65" s="93"/>
      <c r="D65" s="93"/>
      <c r="E65" s="93"/>
      <c r="F65" s="93"/>
      <c r="G65" s="62"/>
      <c r="H65" s="62"/>
      <c r="I65" s="62"/>
      <c r="J65" s="62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26"/>
      <c r="W65" s="26"/>
      <c r="X65" s="26"/>
      <c r="Y65" s="26"/>
      <c r="Z65" s="26"/>
    </row>
    <row r="66" spans="1:26" ht="26.1" customHeight="1">
      <c r="A66" s="90" t="s">
        <v>101</v>
      </c>
      <c r="B66" s="91"/>
      <c r="C66" s="91"/>
      <c r="D66" s="91"/>
      <c r="E66" s="91"/>
      <c r="F66" s="91"/>
      <c r="G66" s="50">
        <v>122</v>
      </c>
      <c r="H66" s="50"/>
      <c r="I66" s="50"/>
      <c r="J66" s="50">
        <v>726</v>
      </c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26"/>
      <c r="W66" s="26"/>
      <c r="X66" s="26"/>
      <c r="Y66" s="26"/>
      <c r="Z66" s="26"/>
    </row>
    <row r="67" spans="1:26">
      <c r="A67" s="90" t="s">
        <v>102</v>
      </c>
      <c r="B67" s="91"/>
      <c r="C67" s="91"/>
      <c r="D67" s="91"/>
      <c r="E67" s="91"/>
      <c r="F67" s="91"/>
      <c r="G67" s="50">
        <v>3969</v>
      </c>
      <c r="H67" s="50"/>
      <c r="I67" s="50"/>
      <c r="J67" s="50">
        <v>30091</v>
      </c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26"/>
      <c r="W67" s="26"/>
      <c r="X67" s="26"/>
      <c r="Y67" s="26"/>
      <c r="Z67" s="26"/>
    </row>
    <row r="68" spans="1:26">
      <c r="A68" s="90" t="s">
        <v>103</v>
      </c>
      <c r="B68" s="91"/>
      <c r="C68" s="91"/>
      <c r="D68" s="91"/>
      <c r="E68" s="91"/>
      <c r="F68" s="91"/>
      <c r="G68" s="50">
        <v>31</v>
      </c>
      <c r="H68" s="50"/>
      <c r="I68" s="50"/>
      <c r="J68" s="50">
        <v>178</v>
      </c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26"/>
      <c r="W68" s="26"/>
      <c r="X68" s="26"/>
      <c r="Y68" s="26"/>
      <c r="Z68" s="26"/>
    </row>
    <row r="69" spans="1:26">
      <c r="A69" s="90" t="s">
        <v>104</v>
      </c>
      <c r="B69" s="91"/>
      <c r="C69" s="91"/>
      <c r="D69" s="91"/>
      <c r="E69" s="91"/>
      <c r="F69" s="91"/>
      <c r="G69" s="50">
        <v>220512</v>
      </c>
      <c r="H69" s="50"/>
      <c r="I69" s="50"/>
      <c r="J69" s="50">
        <v>1296610</v>
      </c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26"/>
      <c r="W69" s="26"/>
      <c r="X69" s="26"/>
      <c r="Y69" s="26"/>
      <c r="Z69" s="26"/>
    </row>
    <row r="70" spans="1:26">
      <c r="A70" s="90" t="s">
        <v>105</v>
      </c>
      <c r="B70" s="91"/>
      <c r="C70" s="91"/>
      <c r="D70" s="91"/>
      <c r="E70" s="91"/>
      <c r="F70" s="91"/>
      <c r="G70" s="50">
        <v>303</v>
      </c>
      <c r="H70" s="50"/>
      <c r="I70" s="50"/>
      <c r="J70" s="50">
        <v>1811</v>
      </c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26"/>
      <c r="W70" s="26"/>
      <c r="X70" s="26"/>
      <c r="Y70" s="26"/>
      <c r="Z70" s="26"/>
    </row>
    <row r="71" spans="1:26">
      <c r="A71" s="90" t="s">
        <v>106</v>
      </c>
      <c r="B71" s="91"/>
      <c r="C71" s="91"/>
      <c r="D71" s="91"/>
      <c r="E71" s="91"/>
      <c r="F71" s="91"/>
      <c r="G71" s="50">
        <v>224937</v>
      </c>
      <c r="H71" s="50"/>
      <c r="I71" s="50"/>
      <c r="J71" s="50">
        <v>1329416</v>
      </c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26"/>
      <c r="W71" s="26"/>
      <c r="X71" s="26"/>
      <c r="Y71" s="26"/>
      <c r="Z71" s="26"/>
    </row>
    <row r="72" spans="1:26">
      <c r="A72" s="90" t="s">
        <v>110</v>
      </c>
      <c r="B72" s="91"/>
      <c r="C72" s="91"/>
      <c r="D72" s="91"/>
      <c r="E72" s="91"/>
      <c r="F72" s="91"/>
      <c r="G72" s="50"/>
      <c r="H72" s="50"/>
      <c r="I72" s="50"/>
      <c r="J72" s="50">
        <v>239295</v>
      </c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26"/>
      <c r="W72" s="26"/>
      <c r="X72" s="26"/>
      <c r="Y72" s="26"/>
      <c r="Z72" s="26"/>
    </row>
    <row r="73" spans="1:26">
      <c r="A73" s="92" t="s">
        <v>111</v>
      </c>
      <c r="B73" s="93"/>
      <c r="C73" s="93"/>
      <c r="D73" s="93"/>
      <c r="E73" s="93"/>
      <c r="F73" s="93"/>
      <c r="G73" s="62">
        <f>G71</f>
        <v>224937</v>
      </c>
      <c r="H73" s="62"/>
      <c r="I73" s="62"/>
      <c r="J73" s="62">
        <v>1568711</v>
      </c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26"/>
      <c r="W73" s="26"/>
      <c r="X73" s="26"/>
      <c r="Y73" s="26"/>
      <c r="Z73" s="26"/>
    </row>
    <row r="74" spans="1:26">
      <c r="A74" s="21"/>
      <c r="B74" s="22"/>
      <c r="C74" s="23"/>
      <c r="D74" s="24"/>
      <c r="E74" s="25"/>
      <c r="F74" s="24"/>
      <c r="G74" s="24"/>
      <c r="H74" s="24"/>
      <c r="I74" s="24"/>
      <c r="J74" s="24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6"/>
      <c r="W74" s="26"/>
      <c r="X74" s="26"/>
      <c r="Y74" s="26"/>
      <c r="Z74" s="26"/>
    </row>
    <row r="75" spans="1:26">
      <c r="A75" s="44" t="s">
        <v>256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>
      <c r="A76" s="18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6"/>
      <c r="W76" s="6"/>
      <c r="X76" s="6"/>
      <c r="Y76" s="6"/>
      <c r="Z76" s="6"/>
    </row>
    <row r="77" spans="1:26">
      <c r="V77" s="27"/>
      <c r="W77" s="27"/>
      <c r="X77" s="27"/>
      <c r="Y77" s="27"/>
      <c r="Z77" s="27"/>
    </row>
  </sheetData>
  <mergeCells count="53">
    <mergeCell ref="G12:I12"/>
    <mergeCell ref="J13:K13"/>
    <mergeCell ref="J14:K14"/>
    <mergeCell ref="G13:H13"/>
    <mergeCell ref="J19:J20"/>
    <mergeCell ref="G14:H14"/>
    <mergeCell ref="A8:U8"/>
    <mergeCell ref="A9:U9"/>
    <mergeCell ref="A10:U10"/>
    <mergeCell ref="A11:U11"/>
    <mergeCell ref="J12:U12"/>
    <mergeCell ref="B18:B20"/>
    <mergeCell ref="C18:C20"/>
    <mergeCell ref="G18:I18"/>
    <mergeCell ref="G19:G20"/>
    <mergeCell ref="G15:H15"/>
    <mergeCell ref="J15:K15"/>
    <mergeCell ref="A59:F59"/>
    <mergeCell ref="J18:U18"/>
    <mergeCell ref="D18:F18"/>
    <mergeCell ref="D19:D20"/>
    <mergeCell ref="A52:F52"/>
    <mergeCell ref="A48:F48"/>
    <mergeCell ref="A47:F47"/>
    <mergeCell ref="A49:F49"/>
    <mergeCell ref="A50:F50"/>
    <mergeCell ref="A18:A20"/>
    <mergeCell ref="A51:F51"/>
    <mergeCell ref="A22:U22"/>
    <mergeCell ref="A43:F43"/>
    <mergeCell ref="A44:F44"/>
    <mergeCell ref="A45:F45"/>
    <mergeCell ref="A46:F46"/>
    <mergeCell ref="A64:F64"/>
    <mergeCell ref="A53:F53"/>
    <mergeCell ref="A62:F62"/>
    <mergeCell ref="A72:F72"/>
    <mergeCell ref="A65:F65"/>
    <mergeCell ref="A54:F54"/>
    <mergeCell ref="A55:F55"/>
    <mergeCell ref="A56:F56"/>
    <mergeCell ref="A57:F57"/>
    <mergeCell ref="A58:F58"/>
    <mergeCell ref="A60:F60"/>
    <mergeCell ref="A61:F61"/>
    <mergeCell ref="A63:F63"/>
    <mergeCell ref="A73:F73"/>
    <mergeCell ref="A66:F66"/>
    <mergeCell ref="A67:F67"/>
    <mergeCell ref="A68:F68"/>
    <mergeCell ref="A69:F69"/>
    <mergeCell ref="A70:F70"/>
    <mergeCell ref="A71:F71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85" fitToHeight="30000" orientation="landscape" r:id="rId1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W79"/>
  <sheetViews>
    <sheetView showGridLines="0" tabSelected="1" topLeftCell="A60" zoomScaleNormal="100" workbookViewId="0">
      <selection activeCell="D83" sqref="D83"/>
    </sheetView>
  </sheetViews>
  <sheetFormatPr defaultRowHeight="12.75"/>
  <cols>
    <col min="1" max="1" width="6" style="1" customWidth="1"/>
    <col min="2" max="2" width="16" style="1" customWidth="1"/>
    <col min="3" max="3" width="33.5703125" style="1" customWidth="1"/>
    <col min="4" max="6" width="11.5703125" style="1" customWidth="1"/>
    <col min="7" max="7" width="12.7109375" style="1" customWidth="1"/>
    <col min="8" max="10" width="11.5703125" style="1" customWidth="1"/>
    <col min="11" max="11" width="12.7109375" style="1" customWidth="1"/>
    <col min="12" max="12" width="12.7109375" style="1" hidden="1" customWidth="1"/>
    <col min="13" max="13" width="11.28515625" style="1" customWidth="1"/>
    <col min="14" max="14" width="15.28515625" style="1" customWidth="1"/>
    <col min="15" max="16" width="0" style="1" hidden="1" customWidth="1"/>
    <col min="17" max="16384" width="9.140625" style="1"/>
  </cols>
  <sheetData>
    <row r="1" spans="1:23" ht="15.75">
      <c r="J1" s="3" t="s">
        <v>33</v>
      </c>
    </row>
    <row r="2" spans="1:23">
      <c r="J2" s="42" t="s">
        <v>35</v>
      </c>
    </row>
    <row r="3" spans="1:23">
      <c r="J3" s="89" t="s">
        <v>255</v>
      </c>
    </row>
    <row r="4" spans="1:23">
      <c r="J4" s="43" t="s">
        <v>34</v>
      </c>
    </row>
    <row r="5" spans="1:23" s="7" customFormat="1">
      <c r="A5" s="8" t="s">
        <v>36</v>
      </c>
      <c r="B5" s="6"/>
      <c r="C5" s="6"/>
      <c r="D5" s="6"/>
      <c r="L5" s="28"/>
    </row>
    <row r="6" spans="1:23" s="7" customFormat="1">
      <c r="A6" s="5"/>
      <c r="B6" s="6"/>
      <c r="C6" s="6"/>
      <c r="D6" s="6"/>
      <c r="L6" s="28"/>
    </row>
    <row r="7" spans="1:23" s="7" customFormat="1">
      <c r="A7" s="8" t="s">
        <v>37</v>
      </c>
      <c r="B7" s="6"/>
      <c r="C7" s="6"/>
      <c r="D7" s="6"/>
      <c r="L7" s="28"/>
    </row>
    <row r="8" spans="1:23" s="7" customFormat="1" ht="15">
      <c r="A8" s="105" t="s">
        <v>112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9"/>
      <c r="P8" s="9"/>
      <c r="Q8" s="9"/>
      <c r="R8" s="9"/>
      <c r="S8" s="9"/>
      <c r="T8" s="9"/>
      <c r="U8" s="9"/>
      <c r="V8" s="9"/>
      <c r="W8" s="9"/>
    </row>
    <row r="9" spans="1:23" s="7" customFormat="1" ht="12">
      <c r="A9" s="106" t="s">
        <v>31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"/>
      <c r="P9" s="10"/>
      <c r="Q9" s="10"/>
      <c r="R9" s="10"/>
      <c r="S9" s="10"/>
      <c r="T9" s="10"/>
      <c r="U9" s="10"/>
      <c r="V9" s="10"/>
      <c r="W9" s="10"/>
    </row>
    <row r="10" spans="1:23" s="7" customFormat="1" ht="12">
      <c r="A10" s="106" t="s">
        <v>258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"/>
      <c r="P10" s="10"/>
      <c r="Q10" s="10"/>
      <c r="R10" s="10"/>
      <c r="S10" s="10"/>
      <c r="T10" s="10"/>
      <c r="U10" s="10"/>
      <c r="V10" s="10"/>
      <c r="W10" s="10"/>
    </row>
    <row r="11" spans="1:23" s="7" customFormat="1" ht="12">
      <c r="A11" s="107" t="s">
        <v>39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8"/>
      <c r="P11" s="8"/>
      <c r="Q11" s="8"/>
      <c r="R11" s="8"/>
      <c r="S11" s="8"/>
      <c r="T11" s="8"/>
      <c r="U11" s="8"/>
      <c r="V11" s="8"/>
      <c r="W11" s="8"/>
    </row>
    <row r="12" spans="1:23" s="7" customFormat="1">
      <c r="L12" s="28"/>
    </row>
    <row r="13" spans="1:23" s="7" customFormat="1" ht="12.75" customHeight="1">
      <c r="G13" s="112" t="s">
        <v>17</v>
      </c>
      <c r="H13" s="113"/>
      <c r="I13" s="113"/>
      <c r="J13" s="112" t="s">
        <v>18</v>
      </c>
      <c r="K13" s="113"/>
      <c r="L13" s="113"/>
      <c r="M13" s="123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7" customFormat="1">
      <c r="D14" s="5" t="s">
        <v>2</v>
      </c>
      <c r="G14" s="101">
        <f>265426/1000/1.18</f>
        <v>224.93728813559323</v>
      </c>
      <c r="H14" s="102"/>
      <c r="I14" s="30" t="s">
        <v>3</v>
      </c>
      <c r="J14" s="103">
        <f>1568711/1000</f>
        <v>1568.711</v>
      </c>
      <c r="K14" s="104"/>
      <c r="L14" s="31"/>
      <c r="M14" s="11" t="s">
        <v>3</v>
      </c>
      <c r="N14" s="32"/>
      <c r="O14" s="32"/>
      <c r="P14" s="32"/>
      <c r="Q14" s="32"/>
      <c r="R14" s="32"/>
      <c r="S14" s="32"/>
      <c r="T14" s="32"/>
      <c r="U14" s="32"/>
      <c r="V14" s="32"/>
      <c r="W14" s="33"/>
    </row>
    <row r="15" spans="1:23" s="7" customFormat="1">
      <c r="D15" s="5" t="s">
        <v>4</v>
      </c>
      <c r="G15" s="101">
        <f>(O15+O16)/1000</f>
        <v>4.8960000000000004E-2</v>
      </c>
      <c r="H15" s="102"/>
      <c r="I15" s="30" t="s">
        <v>5</v>
      </c>
      <c r="J15" s="103">
        <f>(P15+P16)/1000</f>
        <v>4.8960000000000004E-2</v>
      </c>
      <c r="K15" s="104"/>
      <c r="L15" s="13">
        <v>437</v>
      </c>
      <c r="M15" s="11" t="s">
        <v>5</v>
      </c>
      <c r="N15" s="32"/>
      <c r="O15" s="13">
        <v>35.92</v>
      </c>
      <c r="P15" s="14">
        <v>35.92</v>
      </c>
      <c r="Q15" s="32"/>
      <c r="R15" s="32"/>
      <c r="S15" s="32"/>
      <c r="T15" s="32"/>
      <c r="U15" s="32"/>
      <c r="V15" s="32"/>
      <c r="W15" s="33"/>
    </row>
    <row r="16" spans="1:23" s="7" customFormat="1">
      <c r="D16" s="5" t="s">
        <v>6</v>
      </c>
      <c r="G16" s="101">
        <f>649/1000</f>
        <v>0.64900000000000002</v>
      </c>
      <c r="H16" s="102"/>
      <c r="I16" s="30" t="s">
        <v>3</v>
      </c>
      <c r="J16" s="103">
        <f>7785/1000</f>
        <v>7.7850000000000001</v>
      </c>
      <c r="K16" s="104"/>
      <c r="L16" s="14">
        <v>5246</v>
      </c>
      <c r="M16" s="11" t="s">
        <v>3</v>
      </c>
      <c r="N16" s="32"/>
      <c r="O16" s="13">
        <v>13.04</v>
      </c>
      <c r="P16" s="14">
        <v>13.04</v>
      </c>
      <c r="Q16" s="32"/>
      <c r="R16" s="32"/>
      <c r="S16" s="32"/>
      <c r="T16" s="32"/>
      <c r="U16" s="32"/>
      <c r="V16" s="32"/>
      <c r="W16" s="33"/>
    </row>
    <row r="17" spans="1:23" s="7" customFormat="1">
      <c r="F17" s="6"/>
      <c r="G17" s="15"/>
      <c r="H17" s="15"/>
      <c r="I17" s="16"/>
      <c r="J17" s="17"/>
      <c r="K17" s="34"/>
      <c r="L17" s="13">
        <v>212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5"/>
    </row>
    <row r="18" spans="1:23" s="7" customFormat="1" ht="12">
      <c r="A18" s="5" t="str">
        <f>"Составлена в базисных ценах на 01.2000 г. и текущих ценах на 1 квартал 2017г. " &amp; IF(LEN(L18)&gt;3,MID(L18,4,LEN(L18)),L18)</f>
        <v xml:space="preserve">Составлена в базисных ценах на 01.2000 г. и текущих ценах на 1 квартал 2017г. </v>
      </c>
    </row>
    <row r="19" spans="1:23" s="7" customFormat="1" ht="13.5" thickBot="1">
      <c r="A19" s="18"/>
      <c r="L19" s="28"/>
    </row>
    <row r="20" spans="1:23" s="20" customFormat="1" ht="23.25" customHeight="1" thickBot="1">
      <c r="A20" s="114" t="s">
        <v>7</v>
      </c>
      <c r="B20" s="114" t="s">
        <v>0</v>
      </c>
      <c r="C20" s="114" t="s">
        <v>19</v>
      </c>
      <c r="D20" s="36" t="s">
        <v>20</v>
      </c>
      <c r="E20" s="114" t="s">
        <v>21</v>
      </c>
      <c r="F20" s="118" t="s">
        <v>22</v>
      </c>
      <c r="G20" s="119"/>
      <c r="H20" s="118" t="s">
        <v>23</v>
      </c>
      <c r="I20" s="122"/>
      <c r="J20" s="122"/>
      <c r="K20" s="119"/>
      <c r="L20" s="37"/>
      <c r="M20" s="114" t="s">
        <v>24</v>
      </c>
      <c r="N20" s="114" t="s">
        <v>25</v>
      </c>
    </row>
    <row r="21" spans="1:23" s="20" customFormat="1" ht="19.5" customHeight="1" thickBot="1">
      <c r="A21" s="115"/>
      <c r="B21" s="115"/>
      <c r="C21" s="115"/>
      <c r="D21" s="114" t="s">
        <v>30</v>
      </c>
      <c r="E21" s="115"/>
      <c r="F21" s="120"/>
      <c r="G21" s="121"/>
      <c r="H21" s="116" t="s">
        <v>26</v>
      </c>
      <c r="I21" s="117"/>
      <c r="J21" s="116" t="s">
        <v>27</v>
      </c>
      <c r="K21" s="117"/>
      <c r="L21" s="38"/>
      <c r="M21" s="115"/>
      <c r="N21" s="115"/>
    </row>
    <row r="22" spans="1:23" s="20" customFormat="1" ht="19.5" customHeight="1">
      <c r="A22" s="115"/>
      <c r="B22" s="115"/>
      <c r="C22" s="115"/>
      <c r="D22" s="115"/>
      <c r="E22" s="115"/>
      <c r="F22" s="66" t="s">
        <v>28</v>
      </c>
      <c r="G22" s="66" t="s">
        <v>29</v>
      </c>
      <c r="H22" s="66" t="s">
        <v>28</v>
      </c>
      <c r="I22" s="66" t="s">
        <v>29</v>
      </c>
      <c r="J22" s="66" t="s">
        <v>28</v>
      </c>
      <c r="K22" s="66" t="s">
        <v>29</v>
      </c>
      <c r="L22" s="38"/>
      <c r="M22" s="115"/>
      <c r="N22" s="115"/>
    </row>
    <row r="23" spans="1:23">
      <c r="A23" s="67">
        <v>1</v>
      </c>
      <c r="B23" s="67">
        <v>2</v>
      </c>
      <c r="C23" s="67">
        <v>3</v>
      </c>
      <c r="D23" s="67">
        <v>4</v>
      </c>
      <c r="E23" s="67">
        <v>5</v>
      </c>
      <c r="F23" s="67">
        <v>6</v>
      </c>
      <c r="G23" s="67">
        <v>7</v>
      </c>
      <c r="H23" s="67">
        <v>8</v>
      </c>
      <c r="I23" s="67">
        <v>9</v>
      </c>
      <c r="J23" s="67">
        <v>10</v>
      </c>
      <c r="K23" s="67">
        <v>11</v>
      </c>
      <c r="L23" s="68"/>
      <c r="M23" s="67">
        <v>12</v>
      </c>
      <c r="N23" s="67">
        <v>13</v>
      </c>
    </row>
    <row r="24" spans="1:23" s="6" customFormat="1" ht="17.850000000000001" customHeight="1">
      <c r="A24" s="111" t="s">
        <v>113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</row>
    <row r="25" spans="1:23" s="6" customFormat="1" ht="17.850000000000001" customHeight="1">
      <c r="A25" s="111" t="s">
        <v>114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</row>
    <row r="26" spans="1:23" ht="24">
      <c r="A26" s="69">
        <v>1</v>
      </c>
      <c r="B26" s="70" t="s">
        <v>115</v>
      </c>
      <c r="C26" s="48" t="s">
        <v>116</v>
      </c>
      <c r="D26" s="71" t="s">
        <v>117</v>
      </c>
      <c r="E26" s="72">
        <v>35.92</v>
      </c>
      <c r="F26" s="50" t="s">
        <v>118</v>
      </c>
      <c r="G26" s="50">
        <v>436.78</v>
      </c>
      <c r="H26" s="73"/>
      <c r="I26" s="73"/>
      <c r="J26" s="50" t="s">
        <v>119</v>
      </c>
      <c r="K26" s="50">
        <v>5244.68</v>
      </c>
      <c r="L26" s="74"/>
      <c r="M26" s="73">
        <f>IF(ISNUMBER(K26/G26),IF(NOT(K26/G26=0),K26/G26, " "), " ")</f>
        <v>12.007601080635562</v>
      </c>
      <c r="N26" s="71"/>
    </row>
    <row r="27" spans="1:23" s="6" customFormat="1" ht="24">
      <c r="A27" s="69">
        <v>2</v>
      </c>
      <c r="B27" s="70">
        <v>2</v>
      </c>
      <c r="C27" s="48" t="s">
        <v>120</v>
      </c>
      <c r="D27" s="71" t="s">
        <v>117</v>
      </c>
      <c r="E27" s="72">
        <v>13.04</v>
      </c>
      <c r="F27" s="50" t="s">
        <v>121</v>
      </c>
      <c r="G27" s="50"/>
      <c r="H27" s="73"/>
      <c r="I27" s="73"/>
      <c r="J27" s="50" t="s">
        <v>121</v>
      </c>
      <c r="K27" s="50"/>
      <c r="L27" s="74"/>
      <c r="M27" s="73" t="str">
        <f>IF(ISNUMBER(K27/G27),IF(NOT(K27/G27=0),K27/G27, " "), " ")</f>
        <v xml:space="preserve"> </v>
      </c>
      <c r="N27" s="71"/>
    </row>
    <row r="28" spans="1:23" s="6" customFormat="1" ht="24">
      <c r="A28" s="75"/>
      <c r="B28" s="76" t="s">
        <v>54</v>
      </c>
      <c r="C28" s="77" t="s">
        <v>122</v>
      </c>
      <c r="D28" s="78" t="s">
        <v>123</v>
      </c>
      <c r="E28" s="79"/>
      <c r="F28" s="62" t="s">
        <v>121</v>
      </c>
      <c r="G28" s="62">
        <v>437</v>
      </c>
      <c r="H28" s="80"/>
      <c r="I28" s="80"/>
      <c r="J28" s="62" t="s">
        <v>121</v>
      </c>
      <c r="K28" s="62">
        <v>5246</v>
      </c>
      <c r="L28" s="81"/>
      <c r="M28" s="80">
        <f>IF(ISNUMBER(K28/G28),IF(NOT(K28/G28=0),K28/G28, " "), " ")</f>
        <v>12.004576659038902</v>
      </c>
      <c r="N28" s="78"/>
    </row>
    <row r="29" spans="1:23" s="6" customFormat="1" ht="17.850000000000001" customHeight="1">
      <c r="A29" s="111" t="s">
        <v>124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</row>
    <row r="30" spans="1:23" s="6" customFormat="1" ht="36">
      <c r="A30" s="69">
        <v>4</v>
      </c>
      <c r="B30" s="70">
        <v>20403</v>
      </c>
      <c r="C30" s="48" t="s">
        <v>125</v>
      </c>
      <c r="D30" s="71" t="s">
        <v>126</v>
      </c>
      <c r="E30" s="72">
        <v>0.17</v>
      </c>
      <c r="F30" s="50" t="s">
        <v>127</v>
      </c>
      <c r="G30" s="50">
        <v>20.72</v>
      </c>
      <c r="H30" s="73"/>
      <c r="I30" s="73"/>
      <c r="J30" s="50" t="s">
        <v>128</v>
      </c>
      <c r="K30" s="50">
        <v>122.06</v>
      </c>
      <c r="L30" s="74"/>
      <c r="M30" s="73">
        <f t="shared" ref="M30:M38" si="0">IF(ISNUMBER(K30/G30),IF(NOT(K30/G30=0),K30/G30, " "), " ")</f>
        <v>5.890926640926641</v>
      </c>
      <c r="N30" s="71" t="s">
        <v>129</v>
      </c>
    </row>
    <row r="31" spans="1:23" ht="36">
      <c r="A31" s="69">
        <v>5</v>
      </c>
      <c r="B31" s="70">
        <v>21141</v>
      </c>
      <c r="C31" s="48" t="s">
        <v>130</v>
      </c>
      <c r="D31" s="71" t="s">
        <v>126</v>
      </c>
      <c r="E31" s="72">
        <v>0.3</v>
      </c>
      <c r="F31" s="50" t="s">
        <v>131</v>
      </c>
      <c r="G31" s="50">
        <v>40.22</v>
      </c>
      <c r="H31" s="73"/>
      <c r="I31" s="73"/>
      <c r="J31" s="50" t="s">
        <v>132</v>
      </c>
      <c r="K31" s="50">
        <v>240.3</v>
      </c>
      <c r="L31" s="74"/>
      <c r="M31" s="73">
        <f t="shared" si="0"/>
        <v>5.9746394828443563</v>
      </c>
      <c r="N31" s="71" t="s">
        <v>129</v>
      </c>
    </row>
    <row r="32" spans="1:23" ht="24">
      <c r="A32" s="69">
        <v>6</v>
      </c>
      <c r="B32" s="70">
        <v>21244</v>
      </c>
      <c r="C32" s="48" t="s">
        <v>133</v>
      </c>
      <c r="D32" s="71" t="s">
        <v>126</v>
      </c>
      <c r="E32" s="72">
        <v>11.76</v>
      </c>
      <c r="F32" s="50" t="s">
        <v>134</v>
      </c>
      <c r="G32" s="50">
        <v>1607.12</v>
      </c>
      <c r="H32" s="73"/>
      <c r="I32" s="73"/>
      <c r="J32" s="50" t="s">
        <v>135</v>
      </c>
      <c r="K32" s="50">
        <v>9396.24</v>
      </c>
      <c r="L32" s="74"/>
      <c r="M32" s="73">
        <f t="shared" si="0"/>
        <v>5.8466324854397929</v>
      </c>
      <c r="N32" s="71" t="s">
        <v>129</v>
      </c>
    </row>
    <row r="33" spans="1:14" ht="24">
      <c r="A33" s="69">
        <v>7</v>
      </c>
      <c r="B33" s="70">
        <v>40504</v>
      </c>
      <c r="C33" s="48" t="s">
        <v>136</v>
      </c>
      <c r="D33" s="71" t="s">
        <v>126</v>
      </c>
      <c r="E33" s="72">
        <v>5.32</v>
      </c>
      <c r="F33" s="50" t="s">
        <v>137</v>
      </c>
      <c r="G33" s="50">
        <v>6.86</v>
      </c>
      <c r="H33" s="73"/>
      <c r="I33" s="73"/>
      <c r="J33" s="50" t="s">
        <v>138</v>
      </c>
      <c r="K33" s="50">
        <v>26.6</v>
      </c>
      <c r="L33" s="74"/>
      <c r="M33" s="73">
        <f t="shared" si="0"/>
        <v>3.8775510204081631</v>
      </c>
      <c r="N33" s="71" t="s">
        <v>129</v>
      </c>
    </row>
    <row r="34" spans="1:14" ht="36">
      <c r="A34" s="69">
        <v>8</v>
      </c>
      <c r="B34" s="70">
        <v>41000</v>
      </c>
      <c r="C34" s="48" t="s">
        <v>139</v>
      </c>
      <c r="D34" s="71" t="s">
        <v>126</v>
      </c>
      <c r="E34" s="72">
        <v>2.36</v>
      </c>
      <c r="F34" s="50" t="s">
        <v>140</v>
      </c>
      <c r="G34" s="50">
        <v>25.89</v>
      </c>
      <c r="H34" s="73"/>
      <c r="I34" s="73"/>
      <c r="J34" s="50" t="s">
        <v>141</v>
      </c>
      <c r="K34" s="50">
        <v>226.56</v>
      </c>
      <c r="L34" s="74"/>
      <c r="M34" s="73">
        <f t="shared" si="0"/>
        <v>8.7508690614136739</v>
      </c>
      <c r="N34" s="71" t="s">
        <v>129</v>
      </c>
    </row>
    <row r="35" spans="1:14" ht="24">
      <c r="A35" s="69">
        <v>9</v>
      </c>
      <c r="B35" s="70">
        <v>330210</v>
      </c>
      <c r="C35" s="48" t="s">
        <v>142</v>
      </c>
      <c r="D35" s="71" t="s">
        <v>126</v>
      </c>
      <c r="E35" s="72">
        <v>0.81</v>
      </c>
      <c r="F35" s="50" t="s">
        <v>143</v>
      </c>
      <c r="G35" s="50">
        <v>17.37</v>
      </c>
      <c r="H35" s="73"/>
      <c r="I35" s="73"/>
      <c r="J35" s="50" t="s">
        <v>144</v>
      </c>
      <c r="K35" s="50">
        <v>161.19</v>
      </c>
      <c r="L35" s="74"/>
      <c r="M35" s="73">
        <f t="shared" si="0"/>
        <v>9.2797927461139889</v>
      </c>
      <c r="N35" s="71" t="s">
        <v>129</v>
      </c>
    </row>
    <row r="36" spans="1:14" ht="24">
      <c r="A36" s="69">
        <v>10</v>
      </c>
      <c r="B36" s="70">
        <v>330301</v>
      </c>
      <c r="C36" s="48" t="s">
        <v>145</v>
      </c>
      <c r="D36" s="71" t="s">
        <v>126</v>
      </c>
      <c r="E36" s="72">
        <v>0.32</v>
      </c>
      <c r="F36" s="50" t="s">
        <v>146</v>
      </c>
      <c r="G36" s="50">
        <v>0.6</v>
      </c>
      <c r="H36" s="73"/>
      <c r="I36" s="73"/>
      <c r="J36" s="50" t="s">
        <v>147</v>
      </c>
      <c r="K36" s="50">
        <v>3.2</v>
      </c>
      <c r="L36" s="74"/>
      <c r="M36" s="73">
        <f t="shared" si="0"/>
        <v>5.3333333333333339</v>
      </c>
      <c r="N36" s="71" t="s">
        <v>129</v>
      </c>
    </row>
    <row r="37" spans="1:14" ht="24">
      <c r="A37" s="69">
        <v>11</v>
      </c>
      <c r="B37" s="70">
        <v>400001</v>
      </c>
      <c r="C37" s="48" t="s">
        <v>148</v>
      </c>
      <c r="D37" s="71" t="s">
        <v>126</v>
      </c>
      <c r="E37" s="72">
        <v>0.51</v>
      </c>
      <c r="F37" s="50" t="s">
        <v>149</v>
      </c>
      <c r="G37" s="50">
        <v>52.63</v>
      </c>
      <c r="H37" s="73"/>
      <c r="I37" s="73"/>
      <c r="J37" s="50" t="s">
        <v>150</v>
      </c>
      <c r="K37" s="50">
        <v>314.16000000000003</v>
      </c>
      <c r="L37" s="74"/>
      <c r="M37" s="73">
        <f t="shared" si="0"/>
        <v>5.9692190765722977</v>
      </c>
      <c r="N37" s="71" t="s">
        <v>129</v>
      </c>
    </row>
    <row r="38" spans="1:14" ht="24">
      <c r="A38" s="75"/>
      <c r="B38" s="76" t="s">
        <v>54</v>
      </c>
      <c r="C38" s="77" t="s">
        <v>151</v>
      </c>
      <c r="D38" s="78" t="s">
        <v>123</v>
      </c>
      <c r="E38" s="79"/>
      <c r="F38" s="62" t="s">
        <v>121</v>
      </c>
      <c r="G38" s="62">
        <v>2074</v>
      </c>
      <c r="H38" s="80"/>
      <c r="I38" s="80"/>
      <c r="J38" s="62" t="s">
        <v>121</v>
      </c>
      <c r="K38" s="62">
        <v>12297</v>
      </c>
      <c r="L38" s="81"/>
      <c r="M38" s="80">
        <f t="shared" si="0"/>
        <v>5.9291224686595951</v>
      </c>
      <c r="N38" s="78"/>
    </row>
    <row r="39" spans="1:14" ht="17.850000000000001" customHeight="1">
      <c r="A39" s="111" t="s">
        <v>152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</row>
    <row r="40" spans="1:14" ht="24">
      <c r="A40" s="69">
        <v>13</v>
      </c>
      <c r="B40" s="70" t="s">
        <v>153</v>
      </c>
      <c r="C40" s="48" t="s">
        <v>154</v>
      </c>
      <c r="D40" s="71" t="s">
        <v>155</v>
      </c>
      <c r="E40" s="72">
        <v>2.0000000000000001E-4</v>
      </c>
      <c r="F40" s="50" t="s">
        <v>156</v>
      </c>
      <c r="G40" s="50">
        <v>15.18</v>
      </c>
      <c r="H40" s="73">
        <v>504745.76</v>
      </c>
      <c r="I40" s="73">
        <v>100.95</v>
      </c>
      <c r="J40" s="50" t="s">
        <v>157</v>
      </c>
      <c r="K40" s="50">
        <v>104.7</v>
      </c>
      <c r="L40" s="74"/>
      <c r="M40" s="73">
        <f t="shared" ref="M40:M57" si="1">IF(ISNUMBER(K40/G40),IF(NOT(K40/G40=0),K40/G40, " "), " ")</f>
        <v>6.8972332015810283</v>
      </c>
      <c r="N40" s="71" t="s">
        <v>158</v>
      </c>
    </row>
    <row r="41" spans="1:14" ht="24">
      <c r="A41" s="69">
        <v>14</v>
      </c>
      <c r="B41" s="70" t="s">
        <v>159</v>
      </c>
      <c r="C41" s="48" t="s">
        <v>160</v>
      </c>
      <c r="D41" s="71" t="s">
        <v>155</v>
      </c>
      <c r="E41" s="72">
        <v>1E-4</v>
      </c>
      <c r="F41" s="50" t="s">
        <v>161</v>
      </c>
      <c r="G41" s="50">
        <v>0.42</v>
      </c>
      <c r="H41" s="73">
        <v>36822.04</v>
      </c>
      <c r="I41" s="73">
        <v>3.68</v>
      </c>
      <c r="J41" s="50" t="s">
        <v>162</v>
      </c>
      <c r="K41" s="50">
        <v>3.79</v>
      </c>
      <c r="L41" s="74"/>
      <c r="M41" s="73">
        <f t="shared" si="1"/>
        <v>9.0238095238095237</v>
      </c>
      <c r="N41" s="71" t="s">
        <v>163</v>
      </c>
    </row>
    <row r="42" spans="1:14" ht="48">
      <c r="A42" s="69">
        <v>15</v>
      </c>
      <c r="B42" s="70" t="s">
        <v>164</v>
      </c>
      <c r="C42" s="48" t="s">
        <v>165</v>
      </c>
      <c r="D42" s="71" t="s">
        <v>155</v>
      </c>
      <c r="E42" s="72">
        <v>2.0000000000000001E-4</v>
      </c>
      <c r="F42" s="50" t="s">
        <v>166</v>
      </c>
      <c r="G42" s="50">
        <v>6.75</v>
      </c>
      <c r="H42" s="73">
        <v>173849.73</v>
      </c>
      <c r="I42" s="73">
        <v>34.770000000000003</v>
      </c>
      <c r="J42" s="50" t="s">
        <v>167</v>
      </c>
      <c r="K42" s="50">
        <v>35.520000000000003</v>
      </c>
      <c r="L42" s="74"/>
      <c r="M42" s="73">
        <f t="shared" si="1"/>
        <v>5.2622222222222224</v>
      </c>
      <c r="N42" s="71" t="s">
        <v>168</v>
      </c>
    </row>
    <row r="43" spans="1:14" ht="24">
      <c r="A43" s="69">
        <v>16</v>
      </c>
      <c r="B43" s="70" t="s">
        <v>169</v>
      </c>
      <c r="C43" s="48" t="s">
        <v>170</v>
      </c>
      <c r="D43" s="71" t="s">
        <v>171</v>
      </c>
      <c r="E43" s="72">
        <v>4.74</v>
      </c>
      <c r="F43" s="50" t="s">
        <v>172</v>
      </c>
      <c r="G43" s="50">
        <v>29.39</v>
      </c>
      <c r="H43" s="73">
        <v>35.31</v>
      </c>
      <c r="I43" s="73">
        <v>167.37</v>
      </c>
      <c r="J43" s="50" t="s">
        <v>173</v>
      </c>
      <c r="K43" s="50">
        <v>198.23</v>
      </c>
      <c r="L43" s="74"/>
      <c r="M43" s="73">
        <f t="shared" si="1"/>
        <v>6.7448111602585907</v>
      </c>
      <c r="N43" s="71" t="s">
        <v>174</v>
      </c>
    </row>
    <row r="44" spans="1:14" ht="48">
      <c r="A44" s="69">
        <v>17</v>
      </c>
      <c r="B44" s="70" t="s">
        <v>175</v>
      </c>
      <c r="C44" s="48" t="s">
        <v>176</v>
      </c>
      <c r="D44" s="71" t="s">
        <v>155</v>
      </c>
      <c r="E44" s="72">
        <v>3.15E-2</v>
      </c>
      <c r="F44" s="50" t="s">
        <v>177</v>
      </c>
      <c r="G44" s="50">
        <v>320.99</v>
      </c>
      <c r="H44" s="73">
        <v>67069</v>
      </c>
      <c r="I44" s="73">
        <v>2112.67</v>
      </c>
      <c r="J44" s="50" t="s">
        <v>178</v>
      </c>
      <c r="K44" s="50">
        <v>2164.92</v>
      </c>
      <c r="L44" s="74"/>
      <c r="M44" s="73">
        <f t="shared" si="1"/>
        <v>6.7445091747406458</v>
      </c>
      <c r="N44" s="71" t="s">
        <v>179</v>
      </c>
    </row>
    <row r="45" spans="1:14" ht="60">
      <c r="A45" s="69">
        <v>18</v>
      </c>
      <c r="B45" s="70" t="s">
        <v>180</v>
      </c>
      <c r="C45" s="48" t="s">
        <v>181</v>
      </c>
      <c r="D45" s="71" t="s">
        <v>155</v>
      </c>
      <c r="E45" s="72">
        <v>2.8999999999999998E-3</v>
      </c>
      <c r="F45" s="50" t="s">
        <v>182</v>
      </c>
      <c r="G45" s="50">
        <v>14.43</v>
      </c>
      <c r="H45" s="73">
        <v>50278.44</v>
      </c>
      <c r="I45" s="73">
        <v>145.81</v>
      </c>
      <c r="J45" s="50" t="s">
        <v>183</v>
      </c>
      <c r="K45" s="50">
        <v>149.55000000000001</v>
      </c>
      <c r="L45" s="74"/>
      <c r="M45" s="73">
        <f t="shared" si="1"/>
        <v>10.363825363825365</v>
      </c>
      <c r="N45" s="71" t="s">
        <v>184</v>
      </c>
    </row>
    <row r="46" spans="1:14" ht="24">
      <c r="A46" s="69">
        <v>19</v>
      </c>
      <c r="B46" s="70" t="s">
        <v>185</v>
      </c>
      <c r="C46" s="48" t="s">
        <v>186</v>
      </c>
      <c r="D46" s="71" t="s">
        <v>155</v>
      </c>
      <c r="E46" s="72">
        <v>1E-4</v>
      </c>
      <c r="F46" s="50" t="s">
        <v>187</v>
      </c>
      <c r="G46" s="50">
        <v>1.78</v>
      </c>
      <c r="H46" s="73">
        <v>57338.36</v>
      </c>
      <c r="I46" s="73">
        <v>5.73</v>
      </c>
      <c r="J46" s="50" t="s">
        <v>188</v>
      </c>
      <c r="K46" s="50">
        <v>5.88</v>
      </c>
      <c r="L46" s="74"/>
      <c r="M46" s="73">
        <f t="shared" si="1"/>
        <v>3.303370786516854</v>
      </c>
      <c r="N46" s="71" t="s">
        <v>189</v>
      </c>
    </row>
    <row r="47" spans="1:14" ht="48">
      <c r="A47" s="69">
        <v>20</v>
      </c>
      <c r="B47" s="70" t="s">
        <v>190</v>
      </c>
      <c r="C47" s="48" t="s">
        <v>191</v>
      </c>
      <c r="D47" s="71" t="s">
        <v>155</v>
      </c>
      <c r="E47" s="72">
        <v>1.0500000000000001E-2</v>
      </c>
      <c r="F47" s="50" t="s">
        <v>192</v>
      </c>
      <c r="G47" s="50">
        <v>120.96</v>
      </c>
      <c r="H47" s="73">
        <v>79315.62</v>
      </c>
      <c r="I47" s="73">
        <v>832.81</v>
      </c>
      <c r="J47" s="50" t="s">
        <v>193</v>
      </c>
      <c r="K47" s="50">
        <v>854.09</v>
      </c>
      <c r="L47" s="74"/>
      <c r="M47" s="73">
        <f t="shared" si="1"/>
        <v>7.0609292328042335</v>
      </c>
      <c r="N47" s="71" t="s">
        <v>194</v>
      </c>
    </row>
    <row r="48" spans="1:14" ht="48">
      <c r="A48" s="69">
        <v>21</v>
      </c>
      <c r="B48" s="70" t="s">
        <v>195</v>
      </c>
      <c r="C48" s="48" t="s">
        <v>196</v>
      </c>
      <c r="D48" s="71" t="s">
        <v>155</v>
      </c>
      <c r="E48" s="72">
        <v>1.35E-2</v>
      </c>
      <c r="F48" s="50" t="s">
        <v>197</v>
      </c>
      <c r="G48" s="50">
        <v>233.42</v>
      </c>
      <c r="H48" s="73">
        <v>66801</v>
      </c>
      <c r="I48" s="73">
        <v>901.81</v>
      </c>
      <c r="J48" s="50" t="s">
        <v>198</v>
      </c>
      <c r="K48" s="50">
        <v>924.13</v>
      </c>
      <c r="L48" s="74"/>
      <c r="M48" s="73">
        <f t="shared" si="1"/>
        <v>3.9590866249678691</v>
      </c>
      <c r="N48" s="71" t="s">
        <v>199</v>
      </c>
    </row>
    <row r="49" spans="1:14" ht="24">
      <c r="A49" s="69">
        <v>22</v>
      </c>
      <c r="B49" s="70" t="s">
        <v>200</v>
      </c>
      <c r="C49" s="48" t="s">
        <v>201</v>
      </c>
      <c r="D49" s="71" t="s">
        <v>202</v>
      </c>
      <c r="E49" s="72">
        <v>8.7400000000000005E-2</v>
      </c>
      <c r="F49" s="50" t="s">
        <v>203</v>
      </c>
      <c r="G49" s="50">
        <v>50.26</v>
      </c>
      <c r="H49" s="73">
        <v>330</v>
      </c>
      <c r="I49" s="73">
        <v>28.85</v>
      </c>
      <c r="J49" s="50" t="s">
        <v>204</v>
      </c>
      <c r="K49" s="50">
        <v>29.45</v>
      </c>
      <c r="L49" s="74"/>
      <c r="M49" s="73">
        <f t="shared" si="1"/>
        <v>0.58595304417031435</v>
      </c>
      <c r="N49" s="71" t="s">
        <v>205</v>
      </c>
    </row>
    <row r="50" spans="1:14" ht="48">
      <c r="A50" s="69">
        <v>23</v>
      </c>
      <c r="B50" s="70" t="s">
        <v>206</v>
      </c>
      <c r="C50" s="48" t="s">
        <v>207</v>
      </c>
      <c r="D50" s="71" t="s">
        <v>208</v>
      </c>
      <c r="E50" s="72">
        <v>1.35</v>
      </c>
      <c r="F50" s="50" t="s">
        <v>209</v>
      </c>
      <c r="G50" s="50">
        <v>13.23</v>
      </c>
      <c r="H50" s="73">
        <v>33.56</v>
      </c>
      <c r="I50" s="73">
        <v>45.31</v>
      </c>
      <c r="J50" s="50" t="s">
        <v>210</v>
      </c>
      <c r="K50" s="50">
        <v>52.23</v>
      </c>
      <c r="L50" s="74"/>
      <c r="M50" s="73">
        <f t="shared" si="1"/>
        <v>3.9478458049886616</v>
      </c>
      <c r="N50" s="71" t="s">
        <v>194</v>
      </c>
    </row>
    <row r="51" spans="1:14" ht="36">
      <c r="A51" s="69">
        <v>24</v>
      </c>
      <c r="B51" s="70" t="s">
        <v>211</v>
      </c>
      <c r="C51" s="48" t="s">
        <v>212</v>
      </c>
      <c r="D51" s="71" t="s">
        <v>155</v>
      </c>
      <c r="E51" s="72">
        <v>8.9999999999999998E-4</v>
      </c>
      <c r="F51" s="50" t="s">
        <v>213</v>
      </c>
      <c r="G51" s="50">
        <v>14.91</v>
      </c>
      <c r="H51" s="73">
        <v>70707.86</v>
      </c>
      <c r="I51" s="73">
        <v>63.64</v>
      </c>
      <c r="J51" s="50" t="s">
        <v>214</v>
      </c>
      <c r="K51" s="50">
        <v>65.44</v>
      </c>
      <c r="L51" s="74"/>
      <c r="M51" s="73">
        <f t="shared" si="1"/>
        <v>4.3890006706908116</v>
      </c>
      <c r="N51" s="71" t="s">
        <v>215</v>
      </c>
    </row>
    <row r="52" spans="1:14" ht="36">
      <c r="A52" s="69">
        <v>25</v>
      </c>
      <c r="B52" s="70" t="s">
        <v>216</v>
      </c>
      <c r="C52" s="48" t="s">
        <v>217</v>
      </c>
      <c r="D52" s="71" t="s">
        <v>171</v>
      </c>
      <c r="E52" s="72">
        <v>1.5E-3</v>
      </c>
      <c r="F52" s="50" t="s">
        <v>218</v>
      </c>
      <c r="G52" s="50">
        <v>2.31</v>
      </c>
      <c r="H52" s="73">
        <v>8369.0400000000009</v>
      </c>
      <c r="I52" s="73">
        <v>12.55</v>
      </c>
      <c r="J52" s="50" t="s">
        <v>219</v>
      </c>
      <c r="K52" s="50">
        <v>12.98</v>
      </c>
      <c r="L52" s="74"/>
      <c r="M52" s="73">
        <f t="shared" si="1"/>
        <v>5.6190476190476195</v>
      </c>
      <c r="N52" s="71" t="s">
        <v>220</v>
      </c>
    </row>
    <row r="53" spans="1:14" ht="48">
      <c r="A53" s="69">
        <v>26</v>
      </c>
      <c r="B53" s="70" t="s">
        <v>221</v>
      </c>
      <c r="C53" s="48" t="s">
        <v>222</v>
      </c>
      <c r="D53" s="71" t="s">
        <v>155</v>
      </c>
      <c r="E53" s="72">
        <v>5.0000000000000001E-4</v>
      </c>
      <c r="F53" s="50" t="s">
        <v>223</v>
      </c>
      <c r="G53" s="50">
        <v>9.2200000000000006</v>
      </c>
      <c r="H53" s="73">
        <v>60448</v>
      </c>
      <c r="I53" s="73">
        <v>30.22</v>
      </c>
      <c r="J53" s="50" t="s">
        <v>224</v>
      </c>
      <c r="K53" s="50">
        <v>31.12</v>
      </c>
      <c r="L53" s="74"/>
      <c r="M53" s="73">
        <f t="shared" si="1"/>
        <v>3.3752711496746204</v>
      </c>
      <c r="N53" s="71" t="s">
        <v>225</v>
      </c>
    </row>
    <row r="54" spans="1:14" ht="36">
      <c r="A54" s="69">
        <v>27</v>
      </c>
      <c r="B54" s="70" t="s">
        <v>226</v>
      </c>
      <c r="C54" s="48" t="s">
        <v>227</v>
      </c>
      <c r="D54" s="71" t="s">
        <v>171</v>
      </c>
      <c r="E54" s="72">
        <v>4.9599999999999998E-2</v>
      </c>
      <c r="F54" s="50" t="s">
        <v>228</v>
      </c>
      <c r="G54" s="50">
        <v>0.16</v>
      </c>
      <c r="H54" s="73">
        <v>25.81</v>
      </c>
      <c r="I54" s="73">
        <v>1.28</v>
      </c>
      <c r="J54" s="50" t="s">
        <v>229</v>
      </c>
      <c r="K54" s="50">
        <v>1.28</v>
      </c>
      <c r="L54" s="74"/>
      <c r="M54" s="73">
        <f t="shared" si="1"/>
        <v>8</v>
      </c>
      <c r="N54" s="71" t="s">
        <v>230</v>
      </c>
    </row>
    <row r="55" spans="1:14" ht="60">
      <c r="A55" s="69">
        <v>28</v>
      </c>
      <c r="B55" s="70" t="s">
        <v>231</v>
      </c>
      <c r="C55" s="48" t="s">
        <v>232</v>
      </c>
      <c r="D55" s="71" t="s">
        <v>233</v>
      </c>
      <c r="E55" s="72">
        <v>2.81E-2</v>
      </c>
      <c r="F55" s="50" t="s">
        <v>234</v>
      </c>
      <c r="G55" s="50">
        <v>1.73</v>
      </c>
      <c r="H55" s="73">
        <v>273.39999999999998</v>
      </c>
      <c r="I55" s="73">
        <v>7.68</v>
      </c>
      <c r="J55" s="50" t="s">
        <v>235</v>
      </c>
      <c r="K55" s="50">
        <v>7.85</v>
      </c>
      <c r="L55" s="74"/>
      <c r="M55" s="73">
        <f t="shared" si="1"/>
        <v>4.5375722543352603</v>
      </c>
      <c r="N55" s="71" t="s">
        <v>236</v>
      </c>
    </row>
    <row r="56" spans="1:14" ht="60">
      <c r="A56" s="69">
        <v>29</v>
      </c>
      <c r="B56" s="70" t="s">
        <v>237</v>
      </c>
      <c r="C56" s="48" t="s">
        <v>238</v>
      </c>
      <c r="D56" s="71" t="s">
        <v>239</v>
      </c>
      <c r="E56" s="72">
        <v>1</v>
      </c>
      <c r="F56" s="50" t="s">
        <v>240</v>
      </c>
      <c r="G56" s="50">
        <v>220511.93</v>
      </c>
      <c r="H56" s="73"/>
      <c r="I56" s="73"/>
      <c r="J56" s="50" t="s">
        <v>241</v>
      </c>
      <c r="K56" s="50">
        <v>1296610.1499999999</v>
      </c>
      <c r="L56" s="74"/>
      <c r="M56" s="73">
        <f t="shared" si="1"/>
        <v>5.8800000072558429</v>
      </c>
      <c r="N56" s="71"/>
    </row>
    <row r="57" spans="1:14" ht="36">
      <c r="A57" s="69">
        <v>30</v>
      </c>
      <c r="B57" s="70" t="s">
        <v>242</v>
      </c>
      <c r="C57" s="48" t="s">
        <v>243</v>
      </c>
      <c r="D57" s="71" t="s">
        <v>202</v>
      </c>
      <c r="E57" s="72">
        <v>4</v>
      </c>
      <c r="F57" s="50" t="s">
        <v>244</v>
      </c>
      <c r="G57" s="50">
        <v>31.08</v>
      </c>
      <c r="H57" s="73">
        <v>43.64</v>
      </c>
      <c r="I57" s="73">
        <v>174.56</v>
      </c>
      <c r="J57" s="50" t="s">
        <v>245</v>
      </c>
      <c r="K57" s="50">
        <v>178.36</v>
      </c>
      <c r="L57" s="74"/>
      <c r="M57" s="73">
        <f t="shared" si="1"/>
        <v>5.7387387387387392</v>
      </c>
      <c r="N57" s="71" t="s">
        <v>246</v>
      </c>
    </row>
    <row r="58" spans="1:14" ht="17.850000000000001" customHeight="1">
      <c r="A58" s="111" t="s">
        <v>247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</row>
    <row r="59" spans="1:14" ht="132">
      <c r="A59" s="69">
        <v>31</v>
      </c>
      <c r="B59" s="70" t="s">
        <v>248</v>
      </c>
      <c r="C59" s="48" t="s">
        <v>249</v>
      </c>
      <c r="D59" s="71" t="s">
        <v>250</v>
      </c>
      <c r="E59" s="72">
        <v>1.5</v>
      </c>
      <c r="F59" s="50" t="s">
        <v>251</v>
      </c>
      <c r="G59" s="50">
        <v>303.41000000000003</v>
      </c>
      <c r="H59" s="73"/>
      <c r="I59" s="73"/>
      <c r="J59" s="50" t="s">
        <v>252</v>
      </c>
      <c r="K59" s="50">
        <v>1811.04</v>
      </c>
      <c r="L59" s="74"/>
      <c r="M59" s="73">
        <f>IF(ISNUMBER(K59/G59),IF(NOT(K59/G59=0),K59/G59, " "), " ")</f>
        <v>5.9689529020137764</v>
      </c>
      <c r="N59" s="71"/>
    </row>
    <row r="60" spans="1:14" ht="24">
      <c r="A60" s="82"/>
      <c r="B60" s="83" t="s">
        <v>54</v>
      </c>
      <c r="C60" s="84" t="s">
        <v>253</v>
      </c>
      <c r="D60" s="85" t="s">
        <v>123</v>
      </c>
      <c r="E60" s="86"/>
      <c r="F60" s="64" t="s">
        <v>121</v>
      </c>
      <c r="G60" s="64">
        <v>221372</v>
      </c>
      <c r="H60" s="87"/>
      <c r="I60" s="87"/>
      <c r="J60" s="64" t="s">
        <v>121</v>
      </c>
      <c r="K60" s="64">
        <v>1301400</v>
      </c>
      <c r="L60" s="88"/>
      <c r="M60" s="87">
        <f>IF(ISNUMBER(K60/G60),IF(NOT(K60/G60=0),K60/G60, " "), " ")</f>
        <v>5.878792259183637</v>
      </c>
      <c r="N60" s="85"/>
    </row>
    <row r="61" spans="1:14">
      <c r="A61" s="90" t="s">
        <v>108</v>
      </c>
      <c r="B61" s="91"/>
      <c r="C61" s="91"/>
      <c r="D61" s="91"/>
      <c r="E61" s="91"/>
      <c r="F61" s="91"/>
      <c r="G61" s="50">
        <v>223883</v>
      </c>
      <c r="H61" s="73"/>
      <c r="I61" s="73"/>
      <c r="J61" s="73"/>
      <c r="K61" s="50">
        <v>1318943</v>
      </c>
      <c r="L61" s="74"/>
      <c r="M61" s="73">
        <f t="shared" ref="M61:M76" ca="1" si="2">IF(ISNUMBER(INDIRECT("K" &amp; ROW())/INDIRECT("G" &amp; ROW())),INDIRECT("K" &amp; ROW())/INDIRECT("G" &amp; ROW()), " ")</f>
        <v>5.8912155009536233</v>
      </c>
      <c r="N61" s="71" t="s">
        <v>254</v>
      </c>
    </row>
    <row r="62" spans="1:14">
      <c r="A62" s="90" t="s">
        <v>94</v>
      </c>
      <c r="B62" s="91"/>
      <c r="C62" s="91"/>
      <c r="D62" s="91"/>
      <c r="E62" s="91"/>
      <c r="F62" s="91"/>
      <c r="G62" s="50"/>
      <c r="H62" s="73"/>
      <c r="I62" s="73"/>
      <c r="J62" s="73"/>
      <c r="K62" s="50"/>
      <c r="L62" s="74"/>
      <c r="M62" s="73" t="str">
        <f t="shared" ca="1" si="2"/>
        <v xml:space="preserve"> </v>
      </c>
      <c r="N62" s="71" t="s">
        <v>254</v>
      </c>
    </row>
    <row r="63" spans="1:14">
      <c r="A63" s="90" t="s">
        <v>95</v>
      </c>
      <c r="B63" s="91"/>
      <c r="C63" s="91"/>
      <c r="D63" s="91"/>
      <c r="E63" s="91"/>
      <c r="F63" s="91"/>
      <c r="G63" s="50">
        <v>649</v>
      </c>
      <c r="H63" s="73"/>
      <c r="I63" s="73"/>
      <c r="J63" s="73"/>
      <c r="K63" s="50">
        <v>7785</v>
      </c>
      <c r="L63" s="74"/>
      <c r="M63" s="73">
        <f t="shared" ca="1" si="2"/>
        <v>11.99537750385208</v>
      </c>
      <c r="N63" s="71" t="s">
        <v>254</v>
      </c>
    </row>
    <row r="64" spans="1:14">
      <c r="A64" s="90" t="s">
        <v>96</v>
      </c>
      <c r="B64" s="91"/>
      <c r="C64" s="91"/>
      <c r="D64" s="91"/>
      <c r="E64" s="91"/>
      <c r="F64" s="91"/>
      <c r="G64" s="50">
        <v>221372</v>
      </c>
      <c r="H64" s="73"/>
      <c r="I64" s="73"/>
      <c r="J64" s="73"/>
      <c r="K64" s="50">
        <v>1301400</v>
      </c>
      <c r="L64" s="74"/>
      <c r="M64" s="73">
        <f t="shared" ca="1" si="2"/>
        <v>5.878792259183637</v>
      </c>
      <c r="N64" s="71" t="s">
        <v>254</v>
      </c>
    </row>
    <row r="65" spans="1:14">
      <c r="A65" s="90" t="s">
        <v>97</v>
      </c>
      <c r="B65" s="91"/>
      <c r="C65" s="91"/>
      <c r="D65" s="91"/>
      <c r="E65" s="91"/>
      <c r="F65" s="91"/>
      <c r="G65" s="50">
        <v>2074</v>
      </c>
      <c r="H65" s="73"/>
      <c r="I65" s="73"/>
      <c r="J65" s="73"/>
      <c r="K65" s="50">
        <v>12297</v>
      </c>
      <c r="L65" s="74"/>
      <c r="M65" s="73">
        <f t="shared" ca="1" si="2"/>
        <v>5.9291224686595951</v>
      </c>
      <c r="N65" s="71" t="s">
        <v>254</v>
      </c>
    </row>
    <row r="66" spans="1:14">
      <c r="A66" s="92" t="s">
        <v>98</v>
      </c>
      <c r="B66" s="93"/>
      <c r="C66" s="93"/>
      <c r="D66" s="93"/>
      <c r="E66" s="93"/>
      <c r="F66" s="93"/>
      <c r="G66" s="62">
        <v>588</v>
      </c>
      <c r="H66" s="80"/>
      <c r="I66" s="80"/>
      <c r="J66" s="80"/>
      <c r="K66" s="62">
        <v>6000</v>
      </c>
      <c r="L66" s="81"/>
      <c r="M66" s="80">
        <f t="shared" ca="1" si="2"/>
        <v>10.204081632653061</v>
      </c>
      <c r="N66" s="78" t="s">
        <v>254</v>
      </c>
    </row>
    <row r="67" spans="1:14">
      <c r="A67" s="92" t="s">
        <v>99</v>
      </c>
      <c r="B67" s="93"/>
      <c r="C67" s="93"/>
      <c r="D67" s="93"/>
      <c r="E67" s="93"/>
      <c r="F67" s="93"/>
      <c r="G67" s="62">
        <v>466</v>
      </c>
      <c r="H67" s="80"/>
      <c r="I67" s="80"/>
      <c r="J67" s="80"/>
      <c r="K67" s="62">
        <v>4473</v>
      </c>
      <c r="L67" s="81"/>
      <c r="M67" s="80">
        <f t="shared" ca="1" si="2"/>
        <v>9.5987124463519322</v>
      </c>
      <c r="N67" s="78" t="s">
        <v>254</v>
      </c>
    </row>
    <row r="68" spans="1:14">
      <c r="A68" s="92" t="s">
        <v>109</v>
      </c>
      <c r="B68" s="93"/>
      <c r="C68" s="93"/>
      <c r="D68" s="93"/>
      <c r="E68" s="93"/>
      <c r="F68" s="93"/>
      <c r="G68" s="62"/>
      <c r="H68" s="80"/>
      <c r="I68" s="80"/>
      <c r="J68" s="80"/>
      <c r="K68" s="62"/>
      <c r="L68" s="81"/>
      <c r="M68" s="80" t="str">
        <f t="shared" ca="1" si="2"/>
        <v xml:space="preserve"> </v>
      </c>
      <c r="N68" s="78" t="s">
        <v>254</v>
      </c>
    </row>
    <row r="69" spans="1:14" ht="26.1" customHeight="1">
      <c r="A69" s="90" t="s">
        <v>101</v>
      </c>
      <c r="B69" s="91"/>
      <c r="C69" s="91"/>
      <c r="D69" s="91"/>
      <c r="E69" s="91"/>
      <c r="F69" s="91"/>
      <c r="G69" s="50">
        <v>122</v>
      </c>
      <c r="H69" s="73"/>
      <c r="I69" s="73"/>
      <c r="J69" s="73"/>
      <c r="K69" s="50">
        <v>726</v>
      </c>
      <c r="L69" s="74"/>
      <c r="M69" s="73">
        <f t="shared" ca="1" si="2"/>
        <v>5.9508196721311473</v>
      </c>
      <c r="N69" s="71" t="s">
        <v>254</v>
      </c>
    </row>
    <row r="70" spans="1:14">
      <c r="A70" s="90" t="s">
        <v>102</v>
      </c>
      <c r="B70" s="91"/>
      <c r="C70" s="91"/>
      <c r="D70" s="91"/>
      <c r="E70" s="91"/>
      <c r="F70" s="91"/>
      <c r="G70" s="50">
        <v>3969</v>
      </c>
      <c r="H70" s="73"/>
      <c r="I70" s="73"/>
      <c r="J70" s="73"/>
      <c r="K70" s="50">
        <v>30091</v>
      </c>
      <c r="L70" s="74"/>
      <c r="M70" s="73">
        <f t="shared" ca="1" si="2"/>
        <v>7.5815066767447723</v>
      </c>
      <c r="N70" s="71" t="s">
        <v>254</v>
      </c>
    </row>
    <row r="71" spans="1:14">
      <c r="A71" s="90" t="s">
        <v>103</v>
      </c>
      <c r="B71" s="91"/>
      <c r="C71" s="91"/>
      <c r="D71" s="91"/>
      <c r="E71" s="91"/>
      <c r="F71" s="91"/>
      <c r="G71" s="50">
        <v>31</v>
      </c>
      <c r="H71" s="73"/>
      <c r="I71" s="73"/>
      <c r="J71" s="73"/>
      <c r="K71" s="50">
        <v>178</v>
      </c>
      <c r="L71" s="74"/>
      <c r="M71" s="73">
        <f t="shared" ca="1" si="2"/>
        <v>5.741935483870968</v>
      </c>
      <c r="N71" s="71" t="s">
        <v>254</v>
      </c>
    </row>
    <row r="72" spans="1:14">
      <c r="A72" s="90" t="s">
        <v>104</v>
      </c>
      <c r="B72" s="91"/>
      <c r="C72" s="91"/>
      <c r="D72" s="91"/>
      <c r="E72" s="91"/>
      <c r="F72" s="91"/>
      <c r="G72" s="50">
        <v>220512</v>
      </c>
      <c r="H72" s="73"/>
      <c r="I72" s="73"/>
      <c r="J72" s="73"/>
      <c r="K72" s="50">
        <v>1296610</v>
      </c>
      <c r="L72" s="74"/>
      <c r="M72" s="73">
        <f t="shared" ca="1" si="2"/>
        <v>5.8799974604556668</v>
      </c>
      <c r="N72" s="71" t="s">
        <v>254</v>
      </c>
    </row>
    <row r="73" spans="1:14">
      <c r="A73" s="90" t="s">
        <v>105</v>
      </c>
      <c r="B73" s="91"/>
      <c r="C73" s="91"/>
      <c r="D73" s="91"/>
      <c r="E73" s="91"/>
      <c r="F73" s="91"/>
      <c r="G73" s="50">
        <v>303</v>
      </c>
      <c r="H73" s="73"/>
      <c r="I73" s="73"/>
      <c r="J73" s="73"/>
      <c r="K73" s="50">
        <v>1811</v>
      </c>
      <c r="L73" s="74"/>
      <c r="M73" s="73">
        <f t="shared" ca="1" si="2"/>
        <v>5.9768976897689772</v>
      </c>
      <c r="N73" s="71" t="s">
        <v>254</v>
      </c>
    </row>
    <row r="74" spans="1:14">
      <c r="A74" s="90" t="s">
        <v>106</v>
      </c>
      <c r="B74" s="91"/>
      <c r="C74" s="91"/>
      <c r="D74" s="91"/>
      <c r="E74" s="91"/>
      <c r="F74" s="91"/>
      <c r="G74" s="50">
        <v>224937</v>
      </c>
      <c r="H74" s="73"/>
      <c r="I74" s="73"/>
      <c r="J74" s="73"/>
      <c r="K74" s="50">
        <v>1329416</v>
      </c>
      <c r="L74" s="74"/>
      <c r="M74" s="73">
        <f t="shared" ca="1" si="2"/>
        <v>5.910170403268471</v>
      </c>
      <c r="N74" s="71" t="s">
        <v>254</v>
      </c>
    </row>
    <row r="75" spans="1:14">
      <c r="A75" s="90" t="s">
        <v>110</v>
      </c>
      <c r="B75" s="91"/>
      <c r="C75" s="91"/>
      <c r="D75" s="91"/>
      <c r="E75" s="91"/>
      <c r="F75" s="91"/>
      <c r="G75" s="50"/>
      <c r="H75" s="73"/>
      <c r="I75" s="73"/>
      <c r="J75" s="73"/>
      <c r="K75" s="50">
        <v>239295</v>
      </c>
      <c r="L75" s="74"/>
      <c r="M75" s="73" t="str">
        <f t="shared" ca="1" si="2"/>
        <v xml:space="preserve"> </v>
      </c>
      <c r="N75" s="71" t="s">
        <v>254</v>
      </c>
    </row>
    <row r="76" spans="1:14">
      <c r="A76" s="92" t="s">
        <v>111</v>
      </c>
      <c r="B76" s="93"/>
      <c r="C76" s="93"/>
      <c r="D76" s="93"/>
      <c r="E76" s="93"/>
      <c r="F76" s="93"/>
      <c r="G76" s="62">
        <f>G74</f>
        <v>224937</v>
      </c>
      <c r="H76" s="80"/>
      <c r="I76" s="80"/>
      <c r="J76" s="80"/>
      <c r="K76" s="62">
        <v>1568711</v>
      </c>
      <c r="L76" s="81"/>
      <c r="M76" s="80">
        <f t="shared" ca="1" si="2"/>
        <v>6.9740016093395036</v>
      </c>
      <c r="N76" s="78" t="s">
        <v>254</v>
      </c>
    </row>
    <row r="77" spans="1:14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39"/>
      <c r="M77" s="6"/>
      <c r="N77" s="6"/>
    </row>
    <row r="78" spans="1:14">
      <c r="A78" s="44" t="s">
        <v>256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39"/>
      <c r="M78" s="6"/>
      <c r="N78" s="6"/>
    </row>
    <row r="79" spans="1:14">
      <c r="A79" s="27"/>
      <c r="B79" s="6"/>
      <c r="C79" s="6"/>
      <c r="D79" s="6"/>
      <c r="E79" s="6"/>
      <c r="F79" s="6"/>
      <c r="G79" s="6"/>
      <c r="H79" s="6"/>
      <c r="I79" s="6"/>
      <c r="J79" s="6"/>
      <c r="K79" s="6"/>
      <c r="L79" s="39"/>
      <c r="M79" s="6"/>
      <c r="N79" s="6"/>
    </row>
  </sheetData>
  <mergeCells count="44">
    <mergeCell ref="A24:N24"/>
    <mergeCell ref="G15:H15"/>
    <mergeCell ref="J13:M13"/>
    <mergeCell ref="J15:K15"/>
    <mergeCell ref="G14:H14"/>
    <mergeCell ref="M20:M22"/>
    <mergeCell ref="N20:N22"/>
    <mergeCell ref="D21:D22"/>
    <mergeCell ref="J16:K16"/>
    <mergeCell ref="A20:A22"/>
    <mergeCell ref="C20:C22"/>
    <mergeCell ref="F20:G21"/>
    <mergeCell ref="H20:K20"/>
    <mergeCell ref="A8:N8"/>
    <mergeCell ref="A9:N9"/>
    <mergeCell ref="A10:N10"/>
    <mergeCell ref="A11:N11"/>
    <mergeCell ref="A67:F67"/>
    <mergeCell ref="A65:F65"/>
    <mergeCell ref="A66:F66"/>
    <mergeCell ref="G13:I13"/>
    <mergeCell ref="J14:K14"/>
    <mergeCell ref="E20:E22"/>
    <mergeCell ref="G16:H16"/>
    <mergeCell ref="H21:I21"/>
    <mergeCell ref="J21:K21"/>
    <mergeCell ref="B20:B22"/>
    <mergeCell ref="A64:F64"/>
    <mergeCell ref="A58:N58"/>
    <mergeCell ref="A62:F62"/>
    <mergeCell ref="A63:F63"/>
    <mergeCell ref="A25:N25"/>
    <mergeCell ref="A29:N29"/>
    <mergeCell ref="A39:N39"/>
    <mergeCell ref="A61:F61"/>
    <mergeCell ref="A76:F76"/>
    <mergeCell ref="A68:F68"/>
    <mergeCell ref="A69:F69"/>
    <mergeCell ref="A70:F70"/>
    <mergeCell ref="A71:F71"/>
    <mergeCell ref="A72:F72"/>
    <mergeCell ref="A73:F73"/>
    <mergeCell ref="A75:F75"/>
    <mergeCell ref="A74:F74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77" fitToHeight="30000" orientation="landscape" r:id="rId1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Локальная смета</vt:lpstr>
      <vt:lpstr>Ведомость ресурсов</vt:lpstr>
      <vt:lpstr>'Ведомость ресурсов'!Заголовки_для_печати</vt:lpstr>
      <vt:lpstr>'Локальная смета'!Заголовки_для_печати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Антонова</cp:lastModifiedBy>
  <cp:lastPrinted>2017-08-11T12:29:41Z</cp:lastPrinted>
  <dcterms:created xsi:type="dcterms:W3CDTF">2003-01-28T12:33:10Z</dcterms:created>
  <dcterms:modified xsi:type="dcterms:W3CDTF">2017-08-11T12:30:32Z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