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7500" windowHeight="4245" tabRatio="771" activeTab="0"/>
  </bookViews>
  <sheets>
    <sheet name="Локальная смета" sheetId="1" r:id="rId1"/>
  </sheets>
  <definedNames>
    <definedName name="_xlnm.Print_Titles" localSheetId="0">'Локальная смета'!$30:$30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YuKazaeva</author>
    <author>Сергей</author>
    <author>Alex</author>
    <author>Alex Sosedko</author>
    <author>onikitina</author>
    <author>Соседко А.Н.</author>
  </authors>
  <commentList>
    <comment ref="A8" authorId="0">
      <text>
        <r>
          <rPr>
            <b/>
            <sz val="8"/>
            <rFont val="Tahoma"/>
            <family val="2"/>
          </rPr>
          <t xml:space="preserve"> &lt;Наименование стройки&gt;</t>
        </r>
      </text>
    </comment>
    <comment ref="A10" authorId="1">
      <text>
        <r>
          <rPr>
            <b/>
            <sz val="8"/>
            <rFont val="Tahoma"/>
            <family val="2"/>
          </rPr>
          <t xml:space="preserve"> &lt;Наименование объекта&gt;</t>
        </r>
      </text>
    </comment>
    <comment ref="A12" authorId="2">
      <text>
        <r>
          <rPr>
            <sz val="8"/>
            <rFont val="Tahoma"/>
            <family val="2"/>
          </rPr>
          <t xml:space="preserve"> &lt;Индекс/ЛН локальной сметы&gt;</t>
        </r>
      </text>
    </comment>
    <comment ref="A14" authorId="2">
      <text>
        <r>
          <rPr>
            <sz val="8"/>
            <rFont val="Tahoma"/>
            <family val="2"/>
          </rPr>
          <t xml:space="preserve"> на &lt;Наименование локальной сметы&gt;</t>
        </r>
      </text>
    </comment>
    <comment ref="A15" authorId="2">
      <text>
        <r>
          <rPr>
            <sz val="8"/>
            <rFont val="Tahoma"/>
            <family val="2"/>
          </rPr>
          <t xml:space="preserve"> &lt;Основание&gt;</t>
        </r>
      </text>
    </comment>
    <comment ref="J18" authorId="3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J22" authorId="3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A30" authorId="2">
      <text>
        <r>
          <rPr>
            <sz val="8"/>
            <rFont val="Tahoma"/>
            <family val="2"/>
          </rPr>
          <t xml:space="preserve"> &lt;Номер позиции по смете&gt;</t>
        </r>
      </text>
    </comment>
    <comment ref="C30" authorId="2">
      <text>
        <r>
          <rPr>
            <sz val="8"/>
            <rFont val="Tahoma"/>
            <family val="2"/>
          </rPr>
          <t xml:space="preserve"> &lt;Количество всего (физ. объем) по позиции&gt;</t>
        </r>
      </text>
    </comment>
    <comment ref="D30" authorId="4">
      <text>
        <r>
          <rPr>
            <b/>
            <sz val="8"/>
            <rFont val="Tahoma"/>
            <family val="2"/>
          </rPr>
          <t xml:space="preserve"> &lt;ПЗ по позиции на единицу в базисных ценах с учетом всех к-тов&gt;</t>
        </r>
      </text>
    </comment>
    <comment ref="E30" authorId="4">
      <text>
        <r>
          <rPr>
            <b/>
            <sz val="8"/>
            <rFont val="Tahoma"/>
            <family val="2"/>
          </rPr>
          <t xml:space="preserve"> &lt;ОЗП по позиции на единицу в базисных ценах с учетом всех к-тов&gt;
_____
&lt;МАТ по позиции на единицу в базисных ценах с учетом всех к-тов&gt;
</t>
        </r>
      </text>
    </comment>
    <comment ref="F30" authorId="4">
      <text>
        <r>
          <rPr>
            <b/>
            <sz val="8"/>
            <rFont val="Tahoma"/>
            <family val="2"/>
          </rPr>
          <t xml:space="preserve"> &lt;ЭММ по позиции на единицу в базисных ценах с учетом всех к-тов&gt;
_____
&lt;ЗПМ по позиции на единицу в базисных ценах с учетом всех к-тов&gt;
</t>
        </r>
      </text>
    </comment>
    <comment ref="G30" authorId="3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
&lt;Сумма НР по позиции для БИМ&gt;
&lt;Сумма СП по позиции для БИМ&gt;</t>
        </r>
      </text>
    </comment>
    <comment ref="H30" authorId="3">
      <text>
        <r>
          <rPr>
            <b/>
            <sz val="8"/>
            <rFont val="Tahoma"/>
            <family val="2"/>
          </rPr>
          <t xml:space="preserve"> &lt;ИТОГО ОЗП на физобъем по позиции в базисных ценах&gt;
_____
&lt;ИТОГО МАТ на физобъем по позиции в базисных ценах&gt;
</t>
        </r>
      </text>
    </comment>
    <comment ref="I30" authorId="3">
      <text>
        <r>
          <rPr>
            <b/>
            <sz val="8"/>
            <rFont val="Tahoma"/>
            <family val="2"/>
          </rPr>
          <t xml:space="preserve"> &lt;ИТОГО ЭММ на физобъем по позиции в базисных ценах&gt;
_____
&lt;ИТОГО ЗПМ на физобъем по позиции в базисных ценах&gt;
</t>
        </r>
      </text>
    </comment>
    <comment ref="J30" authorId="2">
      <text>
        <r>
          <rPr>
            <sz val="8"/>
            <rFont val="Tahoma"/>
            <family val="2"/>
          </rPr>
          <t xml:space="preserve"> &lt;ИТОГО ПЗ по позиции в текущих ценах&gt;</t>
        </r>
      </text>
    </comment>
    <comment ref="K30" authorId="2">
      <text>
        <r>
          <rPr>
            <sz val="8"/>
            <rFont val="Tahoma"/>
            <family val="2"/>
          </rPr>
          <t xml:space="preserve"> &lt;ИТОГО ОЗП по позиции в текущих ценах&gt;
_____
&lt;ИТОГО МАТ по позиции в текущих ценах&gt;
</t>
        </r>
      </text>
    </comment>
    <comment ref="L30" authorId="4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O30" authorId="2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P30" authorId="2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Q30" authorId="2">
      <text>
        <r>
          <rPr>
            <sz val="8"/>
            <rFont val="Tahoma"/>
            <family val="2"/>
          </rPr>
          <t xml:space="preserve"> &lt;Сумма НР по позиции при расчете в текущих ценах (ресурсный расчет)&gt;</t>
        </r>
      </text>
    </comment>
    <comment ref="R30" authorId="2">
      <text>
        <r>
          <rPr>
            <sz val="8"/>
            <rFont val="Tahoma"/>
            <family val="2"/>
          </rPr>
          <t xml:space="preserve"> &lt;Сумма СП по позиции при расчете в текущих ценах (ресурсный расчет)&gt;</t>
        </r>
      </text>
    </comment>
    <comment ref="S30" authorId="2">
      <text>
        <r>
          <rPr>
            <sz val="8"/>
            <rFont val="Tahoma"/>
            <family val="2"/>
          </rPr>
          <t xml:space="preserve"> &lt;К-ты к НР по позиции для рес.расч.&gt;</t>
        </r>
      </text>
    </comment>
    <comment ref="T30" authorId="4">
      <text>
        <r>
          <rPr>
            <b/>
            <sz val="8"/>
            <rFont val="Tahoma"/>
            <family val="2"/>
          </rPr>
          <t xml:space="preserve"> &lt;К-ты к СП по позиции для рес.расч.&gt;</t>
        </r>
      </text>
    </comment>
    <comment ref="U30" authorId="2">
      <text>
        <r>
          <rPr>
            <sz val="8"/>
            <rFont val="Tahoma"/>
            <family val="2"/>
          </rPr>
          <t xml:space="preserve"> &lt;ИТОГО ЭММ по позиции в текущих ценах&gt;
_____
&lt;ИТОГО ЗПМ по позиции в текущих ценах&gt;
</t>
        </r>
      </text>
    </comment>
    <comment ref="A218" authorId="2">
      <text>
        <r>
          <rPr>
            <sz val="8"/>
            <rFont val="Tahoma"/>
            <family val="2"/>
          </rPr>
          <t xml:space="preserve"> &lt;Составил&gt;</t>
        </r>
      </text>
    </comment>
    <comment ref="A220" authorId="2">
      <text>
        <r>
          <rPr>
            <sz val="8"/>
            <rFont val="Tahoma"/>
            <family val="2"/>
          </rPr>
          <t xml:space="preserve"> &lt;Проверил&gt;</t>
        </r>
      </text>
    </comment>
    <comment ref="G18" authorId="3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G22" authorId="3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H216" authorId="2">
      <text>
        <r>
          <rPr>
            <sz val="8"/>
            <rFont val="Tahoma"/>
            <family val="2"/>
          </rPr>
          <t xml:space="preserve"> &lt;З/п основных рабочих (итоги)&gt;
_____
&lt;Материалы (итоги)&gt;</t>
        </r>
      </text>
    </comment>
    <comment ref="I216" authorId="2">
      <text>
        <r>
          <rPr>
            <sz val="8"/>
            <rFont val="Tahoma"/>
            <family val="2"/>
          </rPr>
          <t xml:space="preserve"> &lt;Эксплуатация машин (итоги)&gt;
_____
&lt;З/п машинистов (итоги)&gt;</t>
        </r>
      </text>
    </comment>
    <comment ref="J216" authorId="2">
      <text>
        <r>
          <rPr>
            <sz val="8"/>
            <rFont val="Tahoma"/>
            <family val="2"/>
          </rPr>
          <t xml:space="preserve"> &lt;Прямые затраты в тек.ценах (итоги)&gt;</t>
        </r>
      </text>
    </comment>
    <comment ref="K216" authorId="2">
      <text>
        <r>
          <rPr>
            <sz val="8"/>
            <rFont val="Tahoma"/>
            <family val="2"/>
          </rPr>
          <t xml:space="preserve"> &lt;З/п основных рабочих в тек.ценах (итоги)&gt;
_____
&lt;Материалы в тек.ценах (итоги)&gt;</t>
        </r>
      </text>
    </comment>
    <comment ref="U216" authorId="2">
      <text>
        <r>
          <rPr>
            <sz val="8"/>
            <rFont val="Tahoma"/>
            <family val="2"/>
          </rPr>
          <t xml:space="preserve"> &lt;Эксплуатация машин в тек.ценах (итоги)&gt;
_____
&lt;З/п машинистов в тек.ценах (итоги)&gt;</t>
        </r>
      </text>
    </comment>
    <comment ref="A216" authorId="2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L25" authorId="2">
      <text>
        <r>
          <rPr>
            <sz val="8"/>
            <rFont val="Tahoma"/>
            <family val="2"/>
          </rPr>
          <t xml:space="preserve"> &lt;Отчетный период (учет выполненных работ)&gt;</t>
        </r>
      </text>
    </comment>
    <comment ref="J19" authorId="3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19" authorId="3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20" authorId="3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J20" authorId="3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B30" authorId="2">
      <text>
        <r>
          <rPr>
            <sz val="8"/>
            <rFont val="Tahoma"/>
            <family val="2"/>
          </rPr>
          <t xml:space="preserve"> &lt;Обоснование (код) позиции&gt;
&lt;Наименование (текстовая часть) расценки&gt;
&lt;Обоснование коэффициентов&gt;
&lt;Ед. измерения по расценке&gt;
</t>
        </r>
      </text>
    </comment>
    <comment ref="V21" authorId="5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V22" authorId="5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W21" authorId="5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W22" authorId="5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G216" authorId="2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A4" authorId="2">
      <text>
        <r>
          <rPr>
            <sz val="8"/>
            <rFont val="Tahoma"/>
            <family val="2"/>
          </rPr>
          <t xml:space="preserve">   /&lt;Заказчик&gt;/</t>
        </r>
      </text>
    </comment>
    <comment ref="H4" authorId="2">
      <text>
        <r>
          <rPr>
            <sz val="8"/>
            <rFont val="Tahoma"/>
            <family val="2"/>
          </rPr>
          <t xml:space="preserve">  /&lt;Подрядчик&gt;/</t>
        </r>
      </text>
    </comment>
    <comment ref="M30" authorId="6">
      <text>
        <r>
          <rPr>
            <sz val="8"/>
            <rFont val="Tahoma"/>
            <family val="2"/>
          </rPr>
          <t xml:space="preserve"> &lt;Нормы НР по позиции при рес.методе&gt;</t>
        </r>
      </text>
    </comment>
    <comment ref="N30" authorId="6">
      <text>
        <r>
          <rPr>
            <sz val="8"/>
            <rFont val="Tahoma"/>
            <family val="2"/>
          </rPr>
          <t xml:space="preserve"> &lt;Нормы СП по позиции при рес.методе&gt;</t>
        </r>
      </text>
    </comment>
  </commentList>
</comments>
</file>

<file path=xl/sharedStrings.xml><?xml version="1.0" encoding="utf-8"?>
<sst xmlns="http://schemas.openxmlformats.org/spreadsheetml/2006/main" count="600" uniqueCount="415">
  <si>
    <t>Всего</t>
  </si>
  <si>
    <t xml:space="preserve">ЛОКАЛЬНАЯ СМЕТА 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</si>
  <si>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</si>
  <si>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</si>
  <si>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</si>
  <si>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</si>
  <si>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</si>
  <si>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№ пп</t>
  </si>
  <si>
    <t>Код норматива,  
Наименование,  
Единица измерения</t>
  </si>
  <si>
    <t>Объем</t>
  </si>
  <si>
    <t>Базисная стоимость за единицу</t>
  </si>
  <si>
    <t>Базисная стоимость всего</t>
  </si>
  <si>
    <t>Текущая стоимость всего</t>
  </si>
  <si>
    <t>Осн. З/п</t>
  </si>
  <si>
    <t>Эксп.</t>
  </si>
  <si>
    <t>Материал</t>
  </si>
  <si>
    <t>В т.ч. з/п</t>
  </si>
  <si>
    <t>базисная цена</t>
  </si>
  <si>
    <t>текущая цена</t>
  </si>
  <si>
    <t>(локальный сметный расчет)</t>
  </si>
  <si>
    <t>в т.ч. оборудование</t>
  </si>
  <si>
    <t>монтажных работ</t>
  </si>
  <si>
    <t xml:space="preserve">                           Раздел 1. Ремонт Теплоснабжения и Водоснабжения в лотках по ул.Ленина 50 А от ТК 18 до ТК 20 в  с.Аргаяш Аргаяшского района Челябинской области</t>
  </si>
  <si>
    <t xml:space="preserve">                                   ТС и ВС в лотках. Протяженность 120м</t>
  </si>
  <si>
    <t>ТЕР01-01-003-14
Разработка грунта в отвал экскаваторами «драглайн» или «обратная лопата» с ковшом вместимостью: 0,5 (0,5-0,63) м3, группа грунтов 2
1000 м3 грунта</t>
  </si>
  <si>
    <t>3631,75
_____
481,74</t>
  </si>
  <si>
    <t>1140
177
79</t>
  </si>
  <si>
    <t>1100
_____
146</t>
  </si>
  <si>
    <t>Р</t>
  </si>
  <si>
    <t>(0.85*0.8)</t>
  </si>
  <si>
    <t>6455
_____
1835</t>
  </si>
  <si>
    <t>ТЕР01-02-057-02
Разработка грунта вручную в траншеях глубиной до 2 м без креплений с откосами, группа грунтов: 2
100 м3 грунта</t>
  </si>
  <si>
    <t>142
114
54</t>
  </si>
  <si>
    <t>ТЕР01-01-033-02
Засыпка траншей и котлованов с перемещением грунта до 5 м бульдозерами мощностью: 59 кВт (80 л.с.), группа грунтов 2
1000 м3 грунта</t>
  </si>
  <si>
    <t>633,41
_____
124,36</t>
  </si>
  <si>
    <t>198
37
17</t>
  </si>
  <si>
    <t>198
_____
39</t>
  </si>
  <si>
    <t>1705
_____
488</t>
  </si>
  <si>
    <t>ТЕРр66-11-1
Очистка проходных и полупроходных каналов: от сухого ила и грязи, расстояние до 4 м при снятых трубах, глубина очистки до 2 м
1 м3 ила, грязи</t>
  </si>
  <si>
    <t>521
386
261</t>
  </si>
  <si>
    <t>ТЕР07-06-002-07
Демонтаж плит перекрытий каналов площадью: до 5 м2
100 шт. сборных конструкций</t>
  </si>
  <si>
    <t>4999,64
_____
761,11</t>
  </si>
  <si>
    <t>2456
988
549</t>
  </si>
  <si>
    <t>2000
_____
304</t>
  </si>
  <si>
    <t>7178
_____
547</t>
  </si>
  <si>
    <t>14728
_____
4791</t>
  </si>
  <si>
    <t>ТЕР07-06-002-07
Устройство плит перекрытий каналов площадью: до 5 м2
100 шт. сборных конструкций</t>
  </si>
  <si>
    <t>1424,9
_____
319,77</t>
  </si>
  <si>
    <t>6249,55
_____
951,39</t>
  </si>
  <si>
    <t>3198
1236
687</t>
  </si>
  <si>
    <t>570
_____
128</t>
  </si>
  <si>
    <t>2500
_____
381</t>
  </si>
  <si>
    <t>ТССЦ-403-8412
Плита перекрытия П5-8 /бетон В15 (М200), объем 0,16 м3, расход ар-ры 11 кг/ (серия 3.006.1-2.87 вып.2)-30%
шт.</t>
  </si>
  <si>
    <t xml:space="preserve">
_____
324,86</t>
  </si>
  <si>
    <t xml:space="preserve">
_____
3898</t>
  </si>
  <si>
    <t xml:space="preserve">
_____
25636</t>
  </si>
  <si>
    <t>М</t>
  </si>
  <si>
    <t xml:space="preserve">                                   ТС.Длина 120х2=240п.м).   2Д150мм</t>
  </si>
  <si>
    <t>ТЕРр66-16-4
Демонтаж трубопроводов в непроходных каналах краном диаметром труб: до 150 мм
100 м трубопровода</t>
  </si>
  <si>
    <t>407,48
_____
26,2</t>
  </si>
  <si>
    <t>320,89
_____
36,25</t>
  </si>
  <si>
    <t>1811
1150
724</t>
  </si>
  <si>
    <t>978
_____
63</t>
  </si>
  <si>
    <t>770
_____
87</t>
  </si>
  <si>
    <t>12321
_____
438</t>
  </si>
  <si>
    <t>4588
_____
1095</t>
  </si>
  <si>
    <t>ТЕР24-01-002-06
Прокладка трубопроводов в непроходном канале при условном давлении 1,6 МПа, температуре 150°С, диаметр труб: 150 мм
1 км трубопровода</t>
  </si>
  <si>
    <t>8636,79
_____
7913,76</t>
  </si>
  <si>
    <t>21473,78
_____
1656,55</t>
  </si>
  <si>
    <t>9126
3212
1869</t>
  </si>
  <si>
    <t>2073
_____
1899</t>
  </si>
  <si>
    <t>5154
_____
398</t>
  </si>
  <si>
    <t>26107
_____
12079</t>
  </si>
  <si>
    <t>24191
_____
5004</t>
  </si>
  <si>
    <t>ТССЦ-103-0176
Трубы стальные электросварные прямошовные со снятой фаской из стали марок БСт2кп-БСт4кп и БСт2пс-БСт4пс наружный диаметр 159 мм, толщина стенки 4,5 мм
м</t>
  </si>
  <si>
    <t xml:space="preserve">
_____
113</t>
  </si>
  <si>
    <t xml:space="preserve">
_____
27120</t>
  </si>
  <si>
    <t xml:space="preserve">
_____
174235</t>
  </si>
  <si>
    <t>ТЕР24-01-032-04
Установка задвижек или клапанов стальных для горячей воды и пара диаметром: 150 мм
1 компл. задвижек или клапана</t>
  </si>
  <si>
    <t>71,36
_____
8,69</t>
  </si>
  <si>
    <t>190,51
_____
18,19</t>
  </si>
  <si>
    <t>1082
465
271</t>
  </si>
  <si>
    <t>285
_____
35</t>
  </si>
  <si>
    <t>762
_____
73</t>
  </si>
  <si>
    <t>3594
_____
244</t>
  </si>
  <si>
    <t>3658
_____
916</t>
  </si>
  <si>
    <t>ТССЦ-302-1179
Задвижки параллельные фланцевые с выдвижным шпинделем для воды и пара давлением 1 Мпа (10 кгс/см2) 30ч6бр диаметром 150 мм
шт.</t>
  </si>
  <si>
    <t xml:space="preserve">
_____
883</t>
  </si>
  <si>
    <t xml:space="preserve">
_____
3532</t>
  </si>
  <si>
    <t xml:space="preserve">
_____
23164</t>
  </si>
  <si>
    <t>ТЕР22-03-014-05
Приварка фланцев к стальным трубопроводам диаметром: 150 мм
1 фланец</t>
  </si>
  <si>
    <t>14,58
_____
182,07</t>
  </si>
  <si>
    <t>65,02
_____
9,31</t>
  </si>
  <si>
    <t>2093
248
144</t>
  </si>
  <si>
    <t>117
_____
1456</t>
  </si>
  <si>
    <t>520
_____
74</t>
  </si>
  <si>
    <t>1469
_____
5666</t>
  </si>
  <si>
    <t>3164
_____
938</t>
  </si>
  <si>
    <t>ТССЦ-507-2030
Отводы 90 град. с радиусом кривизны R=1,5 Ду на Ру до 16 МПа (160 кгс/см2), диаметром условного прохода 150 мм, наружным диаметром 168 мм, толщиной стенки 6 мм
шт.</t>
  </si>
  <si>
    <t xml:space="preserve">
_____
276</t>
  </si>
  <si>
    <t xml:space="preserve">
_____
1104</t>
  </si>
  <si>
    <t xml:space="preserve">
_____
4022</t>
  </si>
  <si>
    <t>ТЕРм12-11-005-06
Врезка трубопровода условным давлением 2,5 МПа в действующие магистрали, диаметр наружный врезаемой трубы: 159 мм
1 врезка</t>
  </si>
  <si>
    <t>204,6
_____
17,03</t>
  </si>
  <si>
    <t>470
327
245</t>
  </si>
  <si>
    <t>409
_____
35</t>
  </si>
  <si>
    <t xml:space="preserve">
_____
130</t>
  </si>
  <si>
    <t>ТЕР13-03-002-04
Огрунтовка металлических поверхностей за два раза
100 м2 окрашиваемой поверхности</t>
  </si>
  <si>
    <t>71,47
_____
250,36</t>
  </si>
  <si>
    <t>10,15
_____
0,12</t>
  </si>
  <si>
    <t>797
155
102</t>
  </si>
  <si>
    <t>172
_____
601</t>
  </si>
  <si>
    <t>2160
_____
2554</t>
  </si>
  <si>
    <t>100
_____
4</t>
  </si>
  <si>
    <t>ТЕР26-01-010-01
Изоляция трубопроводов: матами минераловатными прошивными безобкладочными и в обкладках марки 125, изделиями минераловатными с гофрированной структурой
1 м3 изоляции</t>
  </si>
  <si>
    <t>232,61
_____
439,6</t>
  </si>
  <si>
    <t>5868
1869
1112</t>
  </si>
  <si>
    <t>1869
_____
3533</t>
  </si>
  <si>
    <t>23541
_____
15025</t>
  </si>
  <si>
    <t>ТССЦ-104-0111
Плиты или маты теплоизоляционные
м3</t>
  </si>
  <si>
    <t xml:space="preserve">
_____
538,46</t>
  </si>
  <si>
    <t xml:space="preserve">
_____
5368</t>
  </si>
  <si>
    <t xml:space="preserve">
_____
17962</t>
  </si>
  <si>
    <t>ТЕР26-01-054-01
Обертывание поверхности изоляции рулонными материалами насухо с проклейкой швов
100 м2 поверхности покрытия изоляции</t>
  </si>
  <si>
    <t>349,22
_____
630,91</t>
  </si>
  <si>
    <t>2036
684
407</t>
  </si>
  <si>
    <t>684
_____
1237</t>
  </si>
  <si>
    <t>8618
_____
6874</t>
  </si>
  <si>
    <t>ТССЦ-104-8104
Стеклопластик рулонный марки РСТ 415 шириной 1м
м2</t>
  </si>
  <si>
    <t xml:space="preserve">
_____
19,8</t>
  </si>
  <si>
    <t xml:space="preserve">
_____
4463</t>
  </si>
  <si>
    <t xml:space="preserve">
_____
9228</t>
  </si>
  <si>
    <t>Итого прямые затраты по разделу</t>
  </si>
  <si>
    <t>8316,00
_____
54472,00</t>
  </si>
  <si>
    <t>13635,00
_____
1502,00</t>
  </si>
  <si>
    <t>101028,00
_____
298351,00</t>
  </si>
  <si>
    <t>76757,00
_____
19862,00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</si>
  <si>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</si>
  <si>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</si>
  <si>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</si>
  <si>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</si>
  <si>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</si>
  <si>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</si>
  <si>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Итого по разделу 1 Ремонт Теплоснабжения и Водоснабжения в лотках по ул.Ленина 50 А от ТК 18 до ТК 20 в  с.Аргаяш Аргаяшского района Челябинской области</t>
  </si>
  <si>
    <t xml:space="preserve">    Итого Строительные работы</t>
  </si>
  <si>
    <t xml:space="preserve">    Итого Монтажные работы</t>
  </si>
  <si>
    <t xml:space="preserve">    Итого</t>
  </si>
  <si>
    <t xml:space="preserve">    Итого по разделу 1 Ремонт Теплоснабжения и Водоснабжения в лотках по ул.Ленина 50 А от ТК 18 до ТК 20 в  с.Аргаяш Аргаяшского района Челябинской области</t>
  </si>
  <si>
    <t xml:space="preserve">                           Раздел 2. Ремонт водоснабжения . Длина 120м</t>
  </si>
  <si>
    <t xml:space="preserve">                                   ВС. Длин120м .Труба Д100мм</t>
  </si>
  <si>
    <t>ТЕРр66-16-3
Демонтаж трубопроводов в непроходных каналах краном диаметром труб: до 100 мм
100 м трубопровода</t>
  </si>
  <si>
    <t>378,38
_____
14,25</t>
  </si>
  <si>
    <t>283,03
_____
31,68</t>
  </si>
  <si>
    <t>811
531
335</t>
  </si>
  <si>
    <t>454
_____
17</t>
  </si>
  <si>
    <t>340
_____
38</t>
  </si>
  <si>
    <t>5720
_____
120</t>
  </si>
  <si>
    <t>2023
_____
479</t>
  </si>
  <si>
    <t>ТЕР16-02-002-10
Прокладка трубопроводов водоснабжения из стальных водогазопроводных оцинкованных труб диаметром: 100 мм
100 м трубопровода</t>
  </si>
  <si>
    <t>889,21
_____
21851,64</t>
  </si>
  <si>
    <t>231,96
_____
8</t>
  </si>
  <si>
    <t>27567
1379
760</t>
  </si>
  <si>
    <t>1067
_____
26222</t>
  </si>
  <si>
    <t>278
_____
10</t>
  </si>
  <si>
    <t>13439
_____
102872</t>
  </si>
  <si>
    <t>1632
_____
121</t>
  </si>
  <si>
    <t>ТЕР22-06-001-03
Промывка с дезинфекцией трубопроводов диаметром: 100 мм
1 км трубопровода</t>
  </si>
  <si>
    <t>611,23
_____
157,05</t>
  </si>
  <si>
    <t>92
95
55</t>
  </si>
  <si>
    <t>73
_____
19</t>
  </si>
  <si>
    <t>924
_____
133</t>
  </si>
  <si>
    <t>ТССЦ-507-1983
Отводы 90 град. с радиусом кривизны R=1,5 Ду на Ру до 16 МПа (160 кгс/см2), диаметром условного прохода 100 мм, наружным диаметром 108 мм, толщиной стенки 5 мм
шт.</t>
  </si>
  <si>
    <t xml:space="preserve">
_____
81,3</t>
  </si>
  <si>
    <t xml:space="preserve">
_____
163</t>
  </si>
  <si>
    <t xml:space="preserve">
_____
613</t>
  </si>
  <si>
    <t>ТЕР22-03-006-03
Установка задвижек или клапанов обратных чугунных диаметром: 100 мм
1 задвижка (или клапан обратный)</t>
  </si>
  <si>
    <t>19,04
_____
33,65</t>
  </si>
  <si>
    <t>167
74
43</t>
  </si>
  <si>
    <t>57
_____
101</t>
  </si>
  <si>
    <t>719
_____
349</t>
  </si>
  <si>
    <t>ТССЦ-302-1177
Задвижки параллельные фланцевые с выдвижным шпинделем для воды и пара давлением 1 Мпа (10 кгс/см2) 30ч6бр диаметром 100 мм
шт.</t>
  </si>
  <si>
    <t xml:space="preserve">
_____
437</t>
  </si>
  <si>
    <t xml:space="preserve">
_____
1311</t>
  </si>
  <si>
    <t xml:space="preserve">
_____
8322</t>
  </si>
  <si>
    <t>ТЕР22-03-014-03
Приварка фланцев к стальным трубопроводам диаметром: 100 мм
1 фланец</t>
  </si>
  <si>
    <t>9,81
_____
86,54</t>
  </si>
  <si>
    <t>43,78
_____
6,37</t>
  </si>
  <si>
    <t>841
126
73</t>
  </si>
  <si>
    <t>59
_____
519</t>
  </si>
  <si>
    <t>263
_____
38</t>
  </si>
  <si>
    <t>741
_____
2396</t>
  </si>
  <si>
    <t>1598
_____
481</t>
  </si>
  <si>
    <t>ТЕР22-06-005-03
Врезка в существующие сети из стальных труб стальных штуцеров (патрубков) диаметром: 100 мм
1 врезка</t>
  </si>
  <si>
    <t>30,02
_____
31,44</t>
  </si>
  <si>
    <t>97
_____
10,61</t>
  </si>
  <si>
    <t>158
53
31</t>
  </si>
  <si>
    <t>30
_____
31</t>
  </si>
  <si>
    <t>97
_____
11</t>
  </si>
  <si>
    <t>378
_____
205</t>
  </si>
  <si>
    <t>587
_____
134</t>
  </si>
  <si>
    <t>ТЕР13-03-002-04
Огрунтовка металлических поверхностей за один раз: грунтовкой ГФ-021
100 м2 окрашиваемой поверхности</t>
  </si>
  <si>
    <t>271
52
35</t>
  </si>
  <si>
    <t>58
_____
205</t>
  </si>
  <si>
    <t>734
_____
869</t>
  </si>
  <si>
    <t>34
_____
1</t>
  </si>
  <si>
    <t>2191
698
415</t>
  </si>
  <si>
    <t>698
_____
1319</t>
  </si>
  <si>
    <t>8788
_____
5609</t>
  </si>
  <si>
    <t xml:space="preserve">
_____
2003</t>
  </si>
  <si>
    <t xml:space="preserve">
_____
6702</t>
  </si>
  <si>
    <t>814
274
163</t>
  </si>
  <si>
    <t>274
_____
494</t>
  </si>
  <si>
    <t>3445
_____
2749</t>
  </si>
  <si>
    <t xml:space="preserve">
_____
1784</t>
  </si>
  <si>
    <t xml:space="preserve">
_____
3689</t>
  </si>
  <si>
    <t>2770,00
_____
34188,00</t>
  </si>
  <si>
    <t>1215,00
_____
97,00</t>
  </si>
  <si>
    <t>34888,00
_____
134628,00</t>
  </si>
  <si>
    <t>7230,00
_____
1216,00</t>
  </si>
  <si>
    <t>Итого по разделу 2 Ремонт водоснабжения . Длина 120м</t>
  </si>
  <si>
    <t xml:space="preserve">    Наружные инженерные сети: другие работы (ремонтно-строительные)</t>
  </si>
  <si>
    <t xml:space="preserve">    Сантехнические работы - внутренние (трубопроводы, водопровод, канализация, отопление, газоснабжение, вентиляция и кондиционирование воздуха)</t>
  </si>
  <si>
    <t xml:space="preserve">    Наружные сети водопровода, канализации, теплоснабжения, газопровода</t>
  </si>
  <si>
    <t xml:space="preserve">    Защита строительных конструкций и оборудования от коррозии</t>
  </si>
  <si>
    <t xml:space="preserve">    Теплоизоляционные работы</t>
  </si>
  <si>
    <t xml:space="preserve">    Итого по разделу 2 Ремонт водоснабжения . Длина 120м</t>
  </si>
  <si>
    <t>Итого прямые затраты по смете</t>
  </si>
  <si>
    <t>11086,00
_____
88660,00</t>
  </si>
  <si>
    <t>14850,00
_____
1599,00</t>
  </si>
  <si>
    <t>135916,00
_____
432979,00</t>
  </si>
  <si>
    <t>83987,00
_____
21078,00</t>
  </si>
  <si>
    <t>Итоги по смете:</t>
  </si>
  <si>
    <t xml:space="preserve">    ВСЕГО по смете</t>
  </si>
  <si>
    <t>ПРОТОКОЛ РАСЧЕТА:</t>
  </si>
  <si>
    <t>Наименование вида работ</t>
  </si>
  <si>
    <t>Накл., %</t>
  </si>
  <si>
    <t>План., %</t>
  </si>
  <si>
    <t>Виды работ для расчета в текущем уровне цен, и в ценах 2001г.</t>
  </si>
  <si>
    <t xml:space="preserve">    Общестроительные работы</t>
  </si>
  <si>
    <t xml:space="preserve">        Земляные работы, выполняемые механизированным способом</t>
  </si>
  <si>
    <t xml:space="preserve">            п.1 - ТЕР01-01-003-14</t>
  </si>
  <si>
    <t xml:space="preserve">            п.3 - ТЕР01-01-033-02</t>
  </si>
  <si>
    <t xml:space="preserve">        Земляные работы, выполняемые ручным способом</t>
  </si>
  <si>
    <t xml:space="preserve">            п.2 - ТЕР01-02-057-02</t>
  </si>
  <si>
    <t xml:space="preserve">        Наружные сети водопровода, канализации, теплоснабжения, газопровода</t>
  </si>
  <si>
    <t xml:space="preserve">            п.9 - ТЕР24-01-002-06</t>
  </si>
  <si>
    <t xml:space="preserve">            п.10 - ТССЦ-103-0176</t>
  </si>
  <si>
    <t xml:space="preserve">            п.11 - ТЕР24-01-032-04</t>
  </si>
  <si>
    <t xml:space="preserve">            п.12 - ТССЦ-302-1179</t>
  </si>
  <si>
    <t xml:space="preserve">            п.13 - ТЕР22-03-014-05</t>
  </si>
  <si>
    <t xml:space="preserve">            п.14 - ТССЦ-507-2030</t>
  </si>
  <si>
    <t xml:space="preserve">            п.18 - ТССЦ-104-0111</t>
  </si>
  <si>
    <t xml:space="preserve">            п.20 - ТССЦ-104-8104</t>
  </si>
  <si>
    <t xml:space="preserve">            п.23 - ТЕР22-06-001-03</t>
  </si>
  <si>
    <t xml:space="preserve">            п.24 - ТССЦ-507-1983</t>
  </si>
  <si>
    <t xml:space="preserve">            п.25 - ТЕР22-03-006-03</t>
  </si>
  <si>
    <t xml:space="preserve">            п.26 - ТССЦ-302-1177</t>
  </si>
  <si>
    <t xml:space="preserve">            п.27 - ТЕР22-03-014-03</t>
  </si>
  <si>
    <t xml:space="preserve">            п.28 - ТЕР22-06-005-03</t>
  </si>
  <si>
    <t xml:space="preserve">            п.31 - ТССЦ-104-0111</t>
  </si>
  <si>
    <t xml:space="preserve">            п.33 - ТССЦ-104-8104</t>
  </si>
  <si>
    <t xml:space="preserve">        Бетонные и железобетонные сборные конструкции в промышленном строительстве</t>
  </si>
  <si>
    <t xml:space="preserve">            п.5 - ТЕР07-06-002-07</t>
  </si>
  <si>
    <t xml:space="preserve">            п.6 - ТЕР07-06-002-07</t>
  </si>
  <si>
    <t xml:space="preserve">        Защита строительных конструкций и оборудования от коррозии</t>
  </si>
  <si>
    <t xml:space="preserve">            п.16 - ТЕР13-03-002-04</t>
  </si>
  <si>
    <t xml:space="preserve">            п.29 - ТЕР13-03-002-04</t>
  </si>
  <si>
    <t xml:space="preserve">        Теплоизоляционные работы</t>
  </si>
  <si>
    <t xml:space="preserve">            п.17 - ТЕР26-01-010-01</t>
  </si>
  <si>
    <t xml:space="preserve">            п.19 - ТЕР26-01-054-01</t>
  </si>
  <si>
    <t xml:space="preserve">            п.30 - ТЕР26-01-010-01</t>
  </si>
  <si>
    <t xml:space="preserve">            п.32 - ТЕР26-01-054-01</t>
  </si>
  <si>
    <t xml:space="preserve">    Ремонтно-строительные работы</t>
  </si>
  <si>
    <t xml:space="preserve">        Печные работы (ремонтно-строительные)</t>
  </si>
  <si>
    <t xml:space="preserve">        Наружные инженерные сети: разборка, очистка (ремонтно-строительные)</t>
  </si>
  <si>
    <t xml:space="preserve">            п.4 - ТЕРр66-11-1</t>
  </si>
  <si>
    <t xml:space="preserve">            п.7 - ТССЦ-403-8412</t>
  </si>
  <si>
    <t xml:space="preserve">        Наружные инженерные сети: другие работы (ремонтно-строительные)</t>
  </si>
  <si>
    <t xml:space="preserve">            п.8 - ТЕРр66-16-4</t>
  </si>
  <si>
    <t xml:space="preserve">            п.21 - ТЕРр66-16-3</t>
  </si>
  <si>
    <t xml:space="preserve">    Сантехнические работы</t>
  </si>
  <si>
    <t xml:space="preserve">        Сантехнические работы - внутренние (трубопроводы, водопровод, канализация, отопление, газоснабжение, вентиляция и кондиционирование воздуха)</t>
  </si>
  <si>
    <t xml:space="preserve">            п.22 - ТЕР16-02-002-10</t>
  </si>
  <si>
    <t xml:space="preserve">    Монтажные работы</t>
  </si>
  <si>
    <t xml:space="preserve">        Монтаж оборудования</t>
  </si>
  <si>
    <t xml:space="preserve">            п.15 - ТЕРм12-11-005-06</t>
  </si>
  <si>
    <t>891.71</t>
  </si>
  <si>
    <t>Всего с НДС в т.ч.</t>
  </si>
  <si>
    <t>1052218 рублей с НДС в т.ч.</t>
  </si>
  <si>
    <t>Стройка:с.Аргаяш Аргаяшского района Челябинской области</t>
  </si>
  <si>
    <t>Основание:Дефектная ведомость</t>
  </si>
  <si>
    <t>1кв.2018г</t>
  </si>
  <si>
    <t>Накладные расходы от ФОТ</t>
  </si>
  <si>
    <t>95% *0,85</t>
  </si>
  <si>
    <t>177,00</t>
  </si>
  <si>
    <t>1894,00</t>
  </si>
  <si>
    <t>Сметная прибыль от ФОТ</t>
  </si>
  <si>
    <t>50% *(0.85*0.8)</t>
  </si>
  <si>
    <t>79,00</t>
  </si>
  <si>
    <t>797,00</t>
  </si>
  <si>
    <t>80% *0,85</t>
  </si>
  <si>
    <t>114,00</t>
  </si>
  <si>
    <t>1217,00</t>
  </si>
  <si>
    <t>45% *(0.85*0.8)</t>
  </si>
  <si>
    <t>54,00</t>
  </si>
  <si>
    <t>548,00</t>
  </si>
  <si>
    <t>37,00</t>
  </si>
  <si>
    <t>394,00</t>
  </si>
  <si>
    <t>17,00</t>
  </si>
  <si>
    <t>166,00</t>
  </si>
  <si>
    <t>74% *0,85</t>
  </si>
  <si>
    <t>386,00</t>
  </si>
  <si>
    <t>4127,00</t>
  </si>
  <si>
    <t>50% *0,8</t>
  </si>
  <si>
    <t>261,00</t>
  </si>
  <si>
    <t>2625,00</t>
  </si>
  <si>
    <t>130% *0,85</t>
  </si>
  <si>
    <t>988,00</t>
  </si>
  <si>
    <t>13226,00</t>
  </si>
  <si>
    <t>85% *(0.85*0.8)</t>
  </si>
  <si>
    <t>549,00</t>
  </si>
  <si>
    <t>6918,00</t>
  </si>
  <si>
    <t>1236,00</t>
  </si>
  <si>
    <t>687,00</t>
  </si>
  <si>
    <t>108% *0,85</t>
  </si>
  <si>
    <t>1150,00</t>
  </si>
  <si>
    <t>12316,00</t>
  </si>
  <si>
    <t>68% *0,8</t>
  </si>
  <si>
    <t>724,00</t>
  </si>
  <si>
    <t>7298,00</t>
  </si>
  <si>
    <t>3212,00</t>
  </si>
  <si>
    <t>34378,00</t>
  </si>
  <si>
    <t>89% *(0.85*0.8)</t>
  </si>
  <si>
    <t>1869,00</t>
  </si>
  <si>
    <t>18828,00</t>
  </si>
  <si>
    <t>465,00</t>
  </si>
  <si>
    <t>4984,00</t>
  </si>
  <si>
    <t>271,00</t>
  </si>
  <si>
    <t>2729,00</t>
  </si>
  <si>
    <t>248,00</t>
  </si>
  <si>
    <t>2660,00</t>
  </si>
  <si>
    <t>144,00</t>
  </si>
  <si>
    <t>1457,00</t>
  </si>
  <si>
    <t>327,00</t>
  </si>
  <si>
    <t>60% *0,8</t>
  </si>
  <si>
    <t>245,00</t>
  </si>
  <si>
    <t>90% *0,85</t>
  </si>
  <si>
    <t>155,00</t>
  </si>
  <si>
    <t>1655,00</t>
  </si>
  <si>
    <t>70% *(0.85*0.8)</t>
  </si>
  <si>
    <t>102,00</t>
  </si>
  <si>
    <t>1030,00</t>
  </si>
  <si>
    <t>100% *0,85</t>
  </si>
  <si>
    <t>20010,00</t>
  </si>
  <si>
    <t>1112,00</t>
  </si>
  <si>
    <t>11206,00</t>
  </si>
  <si>
    <t>684,00</t>
  </si>
  <si>
    <t>7325,00</t>
  </si>
  <si>
    <t>407,00</t>
  </si>
  <si>
    <t>4102,00</t>
  </si>
  <si>
    <t>531,00</t>
  </si>
  <si>
    <t>5691,00</t>
  </si>
  <si>
    <t>335,00</t>
  </si>
  <si>
    <t>3372,00</t>
  </si>
  <si>
    <t>128% *0,85</t>
  </si>
  <si>
    <t>1379,00</t>
  </si>
  <si>
    <t>14753,00</t>
  </si>
  <si>
    <t>83% *(0.85*0.8)</t>
  </si>
  <si>
    <t>760,00</t>
  </si>
  <si>
    <t>7653,00</t>
  </si>
  <si>
    <t>95,00</t>
  </si>
  <si>
    <t>1021,00</t>
  </si>
  <si>
    <t>55,00</t>
  </si>
  <si>
    <t>559,00</t>
  </si>
  <si>
    <t>74,00</t>
  </si>
  <si>
    <t>794,00</t>
  </si>
  <si>
    <t>43,00</t>
  </si>
  <si>
    <t>435,00</t>
  </si>
  <si>
    <t>126,00</t>
  </si>
  <si>
    <t>1350,00</t>
  </si>
  <si>
    <t>73,00</t>
  </si>
  <si>
    <t>740,00</t>
  </si>
  <si>
    <t>53,00</t>
  </si>
  <si>
    <t>566,00</t>
  </si>
  <si>
    <t>31,00</t>
  </si>
  <si>
    <t>310,00</t>
  </si>
  <si>
    <t>52,00</t>
  </si>
  <si>
    <t>562,00</t>
  </si>
  <si>
    <t>35,00</t>
  </si>
  <si>
    <t>350,00</t>
  </si>
  <si>
    <t>698,00</t>
  </si>
  <si>
    <t>7470,00</t>
  </si>
  <si>
    <t>415,00</t>
  </si>
  <si>
    <t>4183,00</t>
  </si>
  <si>
    <t>274,00</t>
  </si>
  <si>
    <t>2928,00</t>
  </si>
  <si>
    <t>163,00</t>
  </si>
  <si>
    <t>1640,00</t>
  </si>
  <si>
    <t xml:space="preserve">      % НР</t>
  </si>
  <si>
    <t xml:space="preserve">      % СП</t>
  </si>
  <si>
    <t>НДС 18%</t>
  </si>
  <si>
    <t>ВСЕГО с НДС в т.ч</t>
  </si>
  <si>
    <t xml:space="preserve">В т.ч. Возвратных сумм от демонтажа:  </t>
  </si>
  <si>
    <t xml:space="preserve">Д150мм </t>
  </si>
  <si>
    <t>17.81кг*240м</t>
  </si>
  <si>
    <t>*5900рублей</t>
  </si>
  <si>
    <t>Составил________Гатауллина СХ</t>
  </si>
  <si>
    <t>Проверил_______Шамсутдинов АР</t>
  </si>
  <si>
    <t>Ремонт сетей теплоснабжения и водоснабжения по ул.Ленина 50А  от ТК 18 до ТК 20 в с.Аргаяш Аргаяшского района Челябинской области</t>
  </si>
  <si>
    <t>Объект: ТС и ВС ул.Ленина 50А от ТК18 до ТК 20 в с.Аргаяш</t>
  </si>
  <si>
    <t>Утверждаю:</t>
  </si>
  <si>
    <t>______________ А.З. Ишкильдин</t>
  </si>
  <si>
    <t>Глава Аргаяшского сельского поселения</t>
  </si>
  <si>
    <t>Приложение №2 к документации об аукционе</t>
  </si>
  <si>
    <t>ОБОСНОВАНИЕ НАЧАЛЬНОЙ (МАКСИМАЛЬНОЙ) ЦЕНЫ КОНТРАКТА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</si>
</sst>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\ yy"/>
    <numFmt numFmtId="177" formatCode="mmmm\ yy"/>
    <numFmt numFmtId="178" formatCode="0000"/>
    <numFmt numFmtId="179" formatCode="mmmm\ yyyy"/>
    <numFmt numFmtId="180" formatCode="0.0"/>
    <numFmt numFmtId="181" formatCode="0.000"/>
    <numFmt numFmtId="182" formatCode="0.00000"/>
    <numFmt numFmtId="183" formatCode="0.0000"/>
    <numFmt numFmtId="184" formatCode="[$-FC19]d\ mmmm\ yyyy\ &quot;г.&quot;"/>
    <numFmt numFmtId="185" formatCode="#\ ##0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1"/>
      <name val="Arial Cyr"/>
      <family val="0"/>
    </font>
    <font>
      <i/>
      <sz val="9"/>
      <name val="Arial"/>
      <family val="2"/>
    </font>
    <font>
      <i/>
      <sz val="10"/>
      <name val="Arial Cyr"/>
      <family val="0"/>
    </font>
    <font>
      <b/>
      <i/>
      <sz val="9"/>
      <name val="Arial"/>
      <family val="2"/>
    </font>
    <font>
      <sz val="8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2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" fillId="0" borderId="1">
      <alignment horizontal="center"/>
      <protection/>
    </xf>
    <xf numFmtId="0" fontId="0" fillId="0" borderId="0">
      <alignment vertical="top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3" fillId="0" borderId="1">
      <alignment horizontal="center"/>
      <protection/>
    </xf>
    <xf numFmtId="0" fontId="3" fillId="0" borderId="0">
      <alignment vertical="top"/>
      <protection/>
    </xf>
    <xf numFmtId="0" fontId="40" fillId="27" borderId="3" applyNumberFormat="0" applyAlignment="0" applyProtection="0"/>
    <xf numFmtId="0" fontId="41" fillId="27" borderId="2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45" fillId="0" borderId="7" applyNumberFormat="0" applyFill="0" applyAlignment="0" applyProtection="0"/>
    <xf numFmtId="0" fontId="3" fillId="0" borderId="0">
      <alignment horizontal="right" vertical="top" wrapText="1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8" borderId="8" applyNumberFormat="0" applyAlignment="0" applyProtection="0"/>
    <xf numFmtId="0" fontId="3" fillId="0" borderId="1">
      <alignment horizontal="center" wrapText="1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" fillId="0" borderId="0">
      <alignment/>
      <protection/>
    </xf>
    <xf numFmtId="0" fontId="3" fillId="0" borderId="1">
      <alignment horizontal="center" wrapText="1"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" fillId="0" borderId="1">
      <alignment horizontal="center"/>
      <protection/>
    </xf>
    <xf numFmtId="0" fontId="0" fillId="0" borderId="0">
      <alignment/>
      <protection/>
    </xf>
    <xf numFmtId="0" fontId="3" fillId="0" borderId="1">
      <alignment horizontal="center" wrapText="1"/>
      <protection/>
    </xf>
    <xf numFmtId="0" fontId="0" fillId="0" borderId="0">
      <alignment/>
      <protection/>
    </xf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3" fillId="0" borderId="0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>
      <alignment horizontal="left" vertical="top"/>
      <protection/>
    </xf>
    <xf numFmtId="0" fontId="53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</cellStyleXfs>
  <cellXfs count="12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0" xfId="82" applyFont="1" applyBorder="1" applyAlignment="1">
      <alignment horizontal="center"/>
      <protection/>
    </xf>
    <xf numFmtId="0" fontId="7" fillId="0" borderId="0" xfId="0" applyFont="1" applyBorder="1" applyAlignment="1">
      <alignment/>
    </xf>
    <xf numFmtId="0" fontId="7" fillId="0" borderId="0" xfId="82" applyFont="1" applyBorder="1" applyAlignment="1">
      <alignment horizontal="left"/>
      <protection/>
    </xf>
    <xf numFmtId="0" fontId="7" fillId="0" borderId="0" xfId="0" applyFont="1" applyBorder="1" applyAlignment="1">
      <alignment horizontal="left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9" fillId="0" borderId="0" xfId="82" applyFont="1" applyAlignment="1">
      <alignment horizontal="left"/>
      <protection/>
    </xf>
    <xf numFmtId="0" fontId="12" fillId="0" borderId="11" xfId="0" applyFont="1" applyBorder="1" applyAlignment="1">
      <alignment vertical="top"/>
    </xf>
    <xf numFmtId="181" fontId="12" fillId="0" borderId="12" xfId="61" applyNumberFormat="1" applyFont="1" applyBorder="1" applyAlignment="1">
      <alignment horizontal="right"/>
      <protection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right" vertical="top"/>
    </xf>
    <xf numFmtId="0" fontId="7" fillId="0" borderId="0" xfId="59" applyFont="1">
      <alignment/>
      <protection/>
    </xf>
    <xf numFmtId="0" fontId="7" fillId="0" borderId="0" xfId="61" applyFont="1">
      <alignment/>
      <protection/>
    </xf>
    <xf numFmtId="2" fontId="12" fillId="0" borderId="13" xfId="0" applyNumberFormat="1" applyFont="1" applyBorder="1" applyAlignment="1">
      <alignment horizontal="right" vertical="top"/>
    </xf>
    <xf numFmtId="0" fontId="9" fillId="0" borderId="13" xfId="0" applyFont="1" applyBorder="1" applyAlignment="1">
      <alignment vertical="top"/>
    </xf>
    <xf numFmtId="0" fontId="12" fillId="0" borderId="13" xfId="0" applyFont="1" applyBorder="1" applyAlignment="1">
      <alignment vertical="top"/>
    </xf>
    <xf numFmtId="2" fontId="12" fillId="0" borderId="0" xfId="0" applyNumberFormat="1" applyFont="1" applyAlignment="1">
      <alignment horizontal="right"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right" vertical="top"/>
    </xf>
    <xf numFmtId="0" fontId="9" fillId="0" borderId="0" xfId="0" applyFont="1" applyAlignment="1">
      <alignment horizontal="left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top" wrapText="1"/>
    </xf>
    <xf numFmtId="2" fontId="9" fillId="0" borderId="0" xfId="0" applyNumberFormat="1" applyFont="1" applyAlignment="1">
      <alignment horizontal="left" vertical="top" wrapText="1"/>
    </xf>
    <xf numFmtId="49" fontId="9" fillId="0" borderId="0" xfId="0" applyNumberFormat="1" applyFont="1" applyAlignment="1">
      <alignment horizontal="right" vertical="top" wrapText="1"/>
    </xf>
    <xf numFmtId="2" fontId="9" fillId="0" borderId="0" xfId="0" applyNumberFormat="1" applyFont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vertical="top" wrapText="1"/>
    </xf>
    <xf numFmtId="0" fontId="9" fillId="0" borderId="0" xfId="55" applyFont="1" applyAlignment="1">
      <alignment horizontal="right" vertical="top" wrapText="1"/>
      <protection/>
    </xf>
    <xf numFmtId="0" fontId="9" fillId="0" borderId="0" xfId="85" applyFont="1" applyAlignment="1">
      <alignment horizontal="left" vertical="top"/>
      <protection/>
    </xf>
    <xf numFmtId="0" fontId="9" fillId="0" borderId="0" xfId="0" applyFont="1" applyAlignment="1">
      <alignment/>
    </xf>
    <xf numFmtId="0" fontId="7" fillId="0" borderId="15" xfId="63" applyFont="1" applyBorder="1">
      <alignment horizontal="center" wrapText="1"/>
      <protection/>
    </xf>
    <xf numFmtId="0" fontId="7" fillId="0" borderId="15" xfId="63" applyFont="1" applyFill="1" applyBorder="1">
      <alignment horizontal="center" wrapText="1"/>
      <protection/>
    </xf>
    <xf numFmtId="0" fontId="9" fillId="0" borderId="1" xfId="0" applyFont="1" applyBorder="1" applyAlignment="1">
      <alignment horizontal="left" vertical="top" wrapText="1"/>
    </xf>
    <xf numFmtId="2" fontId="9" fillId="0" borderId="1" xfId="0" applyNumberFormat="1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right" vertical="top" wrapText="1"/>
    </xf>
    <xf numFmtId="2" fontId="9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0" fontId="9" fillId="0" borderId="15" xfId="0" applyFont="1" applyBorder="1" applyAlignment="1">
      <alignment horizontal="left" vertical="top" wrapText="1"/>
    </xf>
    <xf numFmtId="2" fontId="9" fillId="0" borderId="15" xfId="0" applyNumberFormat="1" applyFont="1" applyBorder="1" applyAlignment="1">
      <alignment horizontal="left" vertical="top" wrapText="1"/>
    </xf>
    <xf numFmtId="49" fontId="9" fillId="0" borderId="15" xfId="0" applyNumberFormat="1" applyFont="1" applyBorder="1" applyAlignment="1">
      <alignment horizontal="right" vertical="top" wrapText="1"/>
    </xf>
    <xf numFmtId="2" fontId="9" fillId="0" borderId="15" xfId="0" applyNumberFormat="1" applyFont="1" applyBorder="1" applyAlignment="1">
      <alignment horizontal="right" vertical="top" wrapText="1"/>
    </xf>
    <xf numFmtId="0" fontId="9" fillId="0" borderId="15" xfId="0" applyFont="1" applyBorder="1" applyAlignment="1">
      <alignment horizontal="right" vertical="top" wrapText="1"/>
    </xf>
    <xf numFmtId="0" fontId="12" fillId="0" borderId="1" xfId="0" applyFont="1" applyBorder="1" applyAlignment="1">
      <alignment horizontal="right" vertical="top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left" vertical="top" wrapText="1"/>
    </xf>
    <xf numFmtId="49" fontId="9" fillId="0" borderId="19" xfId="0" applyNumberFormat="1" applyFont="1" applyBorder="1" applyAlignment="1">
      <alignment horizontal="right" vertical="top" wrapText="1"/>
    </xf>
    <xf numFmtId="2" fontId="9" fillId="0" borderId="19" xfId="0" applyNumberFormat="1" applyFont="1" applyBorder="1" applyAlignment="1">
      <alignment horizontal="right" vertical="top" wrapText="1"/>
    </xf>
    <xf numFmtId="0" fontId="9" fillId="0" borderId="19" xfId="0" applyFont="1" applyBorder="1" applyAlignment="1">
      <alignment horizontal="right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2" fontId="15" fillId="0" borderId="19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/>
    </xf>
    <xf numFmtId="0" fontId="9" fillId="0" borderId="20" xfId="0" applyFont="1" applyBorder="1" applyAlignment="1">
      <alignment horizontal="left" vertical="top" wrapText="1"/>
    </xf>
    <xf numFmtId="49" fontId="9" fillId="0" borderId="20" xfId="0" applyNumberFormat="1" applyFont="1" applyBorder="1" applyAlignment="1">
      <alignment horizontal="right" vertical="top" wrapText="1"/>
    </xf>
    <xf numFmtId="2" fontId="9" fillId="0" borderId="20" xfId="0" applyNumberFormat="1" applyFont="1" applyBorder="1" applyAlignment="1">
      <alignment horizontal="right" vertical="top" wrapText="1"/>
    </xf>
    <xf numFmtId="0" fontId="9" fillId="0" borderId="20" xfId="0" applyFont="1" applyBorder="1" applyAlignment="1">
      <alignment horizontal="right" vertical="top" wrapText="1"/>
    </xf>
    <xf numFmtId="2" fontId="15" fillId="0" borderId="20" xfId="0" applyNumberFormat="1" applyFont="1" applyBorder="1" applyAlignment="1">
      <alignment horizontal="left" vertical="top" wrapText="1"/>
    </xf>
    <xf numFmtId="2" fontId="12" fillId="0" borderId="1" xfId="0" applyNumberFormat="1" applyFont="1" applyBorder="1" applyAlignment="1">
      <alignment horizontal="right" vertical="top"/>
    </xf>
    <xf numFmtId="0" fontId="12" fillId="0" borderId="1" xfId="0" applyFont="1" applyBorder="1" applyAlignment="1">
      <alignment horizontal="right" vertical="top"/>
    </xf>
    <xf numFmtId="0" fontId="11" fillId="0" borderId="0" xfId="0" applyFont="1" applyAlignment="1">
      <alignment/>
    </xf>
    <xf numFmtId="2" fontId="12" fillId="0" borderId="1" xfId="0" applyNumberFormat="1" applyFont="1" applyBorder="1" applyAlignment="1">
      <alignment horizontal="right" vertical="top" wrapText="1"/>
    </xf>
    <xf numFmtId="0" fontId="12" fillId="0" borderId="0" xfId="0" applyFont="1" applyAlignment="1">
      <alignment vertical="top" wrapText="1"/>
    </xf>
    <xf numFmtId="0" fontId="11" fillId="0" borderId="0" xfId="0" applyFont="1" applyAlignment="1">
      <alignment/>
    </xf>
    <xf numFmtId="185" fontId="12" fillId="0" borderId="1" xfId="0" applyNumberFormat="1" applyFont="1" applyBorder="1" applyAlignment="1">
      <alignment horizontal="right" vertical="top" wrapText="1"/>
    </xf>
    <xf numFmtId="2" fontId="12" fillId="0" borderId="15" xfId="0" applyNumberFormat="1" applyFont="1" applyBorder="1" applyAlignment="1">
      <alignment horizontal="right" vertical="top"/>
    </xf>
    <xf numFmtId="0" fontId="12" fillId="0" borderId="15" xfId="0" applyFont="1" applyBorder="1" applyAlignment="1">
      <alignment horizontal="right" vertical="top"/>
    </xf>
    <xf numFmtId="2" fontId="12" fillId="0" borderId="15" xfId="0" applyNumberFormat="1" applyFont="1" applyBorder="1" applyAlignment="1">
      <alignment horizontal="right" vertical="top" wrapText="1"/>
    </xf>
    <xf numFmtId="0" fontId="12" fillId="0" borderId="15" xfId="0" applyFont="1" applyBorder="1" applyAlignment="1">
      <alignment horizontal="right" vertical="top" wrapText="1"/>
    </xf>
    <xf numFmtId="185" fontId="12" fillId="0" borderId="15" xfId="0" applyNumberFormat="1" applyFont="1" applyBorder="1" applyAlignment="1">
      <alignment horizontal="right" vertical="top" wrapText="1"/>
    </xf>
    <xf numFmtId="2" fontId="12" fillId="0" borderId="0" xfId="0" applyNumberFormat="1" applyFont="1" applyAlignment="1">
      <alignment horizontal="right" vertical="top" wrapText="1"/>
    </xf>
    <xf numFmtId="0" fontId="12" fillId="0" borderId="0" xfId="0" applyFont="1" applyAlignment="1">
      <alignment horizontal="left" vertical="top" wrapText="1"/>
    </xf>
    <xf numFmtId="2" fontId="12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vertical="top"/>
    </xf>
    <xf numFmtId="0" fontId="18" fillId="0" borderId="0" xfId="85" applyFont="1" applyAlignment="1">
      <alignment horizontal="left" vertical="top"/>
      <protection/>
    </xf>
    <xf numFmtId="0" fontId="12" fillId="0" borderId="0" xfId="0" applyFont="1" applyAlignment="1">
      <alignment/>
    </xf>
    <xf numFmtId="0" fontId="9" fillId="0" borderId="2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12" fillId="0" borderId="23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49" fontId="12" fillId="0" borderId="23" xfId="0" applyNumberFormat="1" applyFont="1" applyBorder="1" applyAlignment="1">
      <alignment horizontal="left" vertical="top" wrapText="1"/>
    </xf>
    <xf numFmtId="49" fontId="12" fillId="0" borderId="24" xfId="0" applyNumberFormat="1" applyFont="1" applyBorder="1" applyAlignment="1">
      <alignment horizontal="left" vertical="top" wrapText="1"/>
    </xf>
    <xf numFmtId="49" fontId="12" fillId="0" borderId="25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26" xfId="0" applyFont="1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2" fontId="12" fillId="0" borderId="28" xfId="61" applyNumberFormat="1" applyFont="1" applyBorder="1" applyAlignment="1">
      <alignment horizontal="right"/>
      <protection/>
    </xf>
    <xf numFmtId="2" fontId="12" fillId="0" borderId="12" xfId="61" applyNumberFormat="1" applyFont="1" applyBorder="1" applyAlignment="1">
      <alignment horizontal="right"/>
      <protection/>
    </xf>
    <xf numFmtId="0" fontId="10" fillId="0" borderId="0" xfId="82" applyFont="1">
      <alignment horizontal="center"/>
      <protection/>
    </xf>
    <xf numFmtId="0" fontId="9" fillId="0" borderId="0" xfId="82" applyFont="1">
      <alignment horizontal="center"/>
      <protection/>
    </xf>
    <xf numFmtId="0" fontId="9" fillId="0" borderId="0" xfId="82" applyFont="1" applyAlignment="1">
      <alignment horizontal="left"/>
      <protection/>
    </xf>
    <xf numFmtId="0" fontId="9" fillId="0" borderId="2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2" fontId="11" fillId="0" borderId="28" xfId="59" applyNumberFormat="1" applyFont="1" applyBorder="1" applyAlignment="1">
      <alignment horizontal="right"/>
      <protection/>
    </xf>
    <xf numFmtId="2" fontId="11" fillId="0" borderId="12" xfId="59" applyNumberFormat="1" applyFont="1" applyBorder="1" applyAlignment="1">
      <alignment horizontal="right"/>
      <protection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36" fillId="0" borderId="0" xfId="0" applyFont="1" applyAlignment="1">
      <alignment horizontal="center" vertical="top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ндексы" xfId="53"/>
    <cellStyle name="Итог" xfId="54"/>
    <cellStyle name="Итоги" xfId="55"/>
    <cellStyle name="ИтогоАктБазЦ" xfId="56"/>
    <cellStyle name="ИтогоАктБИМ" xfId="57"/>
    <cellStyle name="ИтогоАктРесМет" xfId="58"/>
    <cellStyle name="ИтогоБазЦ" xfId="59"/>
    <cellStyle name="ИтогоБИМ" xfId="60"/>
    <cellStyle name="ИтогоРесМет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Followed Hyperlink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ВедРес" xfId="77"/>
    <cellStyle name="СводкаСтоимРаб" xfId="78"/>
    <cellStyle name="СводРасч" xfId="79"/>
    <cellStyle name="Связанная ячейка" xfId="80"/>
    <cellStyle name="Текст предупреждения" xfId="81"/>
    <cellStyle name="Титул" xfId="82"/>
    <cellStyle name="Comma" xfId="83"/>
    <cellStyle name="Comma [0]" xfId="84"/>
    <cellStyle name="Хвост" xfId="85"/>
    <cellStyle name="Хороший" xfId="86"/>
    <cellStyle name="Ценник" xfId="87"/>
    <cellStyle name="Экспертиза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Z222"/>
  <sheetViews>
    <sheetView showGridLines="0" tabSelected="1" zoomScalePageLayoutView="0" workbookViewId="0" topLeftCell="A1">
      <selection activeCell="J11" sqref="J11"/>
    </sheetView>
  </sheetViews>
  <sheetFormatPr defaultColWidth="9.00390625" defaultRowHeight="12.75"/>
  <cols>
    <col min="1" max="1" width="6.00390625" style="1" customWidth="1"/>
    <col min="2" max="2" width="35.75390625" style="1" customWidth="1"/>
    <col min="3" max="3" width="11.875" style="1" customWidth="1"/>
    <col min="4" max="6" width="11.625" style="1" customWidth="1"/>
    <col min="7" max="7" width="9.375" style="1" bestFit="1" customWidth="1"/>
    <col min="8" max="8" width="11.875" style="1" customWidth="1"/>
    <col min="9" max="9" width="11.625" style="1" customWidth="1"/>
    <col min="10" max="10" width="12.75390625" style="1" customWidth="1"/>
    <col min="11" max="11" width="11.625" style="1" customWidth="1"/>
    <col min="12" max="20" width="9.125" style="1" hidden="1" customWidth="1"/>
    <col min="21" max="21" width="11.625" style="1" customWidth="1"/>
    <col min="22" max="23" width="0" style="1" hidden="1" customWidth="1"/>
    <col min="24" max="26" width="9.125" style="1" customWidth="1"/>
    <col min="27" max="27" width="0" style="1" hidden="1" customWidth="1"/>
    <col min="28" max="16384" width="9.125" style="1" customWidth="1"/>
  </cols>
  <sheetData>
    <row r="1" spans="9:24" ht="12.75">
      <c r="I1" s="127" t="s">
        <v>413</v>
      </c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</row>
    <row r="2" spans="1:21" ht="15.75">
      <c r="A2" s="2"/>
      <c r="H2" s="3"/>
      <c r="J2" s="126" t="s">
        <v>410</v>
      </c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</row>
    <row r="3" spans="1:21" ht="15.75">
      <c r="A3" s="2"/>
      <c r="H3" s="3"/>
      <c r="J3" s="126" t="s">
        <v>411</v>
      </c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8" ht="12.75">
      <c r="A4" s="4"/>
      <c r="B4" s="5"/>
      <c r="C4" s="5"/>
      <c r="D4" s="5"/>
      <c r="E4" s="5"/>
      <c r="F4" s="5"/>
      <c r="G4" s="5"/>
      <c r="H4" s="6"/>
    </row>
    <row r="5" spans="1:21" ht="12.75">
      <c r="A5" s="5"/>
      <c r="B5" s="5"/>
      <c r="C5" s="5"/>
      <c r="D5" s="5"/>
      <c r="E5" s="5"/>
      <c r="F5" s="5"/>
      <c r="G5" s="5"/>
      <c r="H5" s="7"/>
      <c r="J5" s="127" t="s">
        <v>412</v>
      </c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</row>
    <row r="6" spans="1:8" ht="12.75">
      <c r="A6" s="5"/>
      <c r="B6" s="5"/>
      <c r="C6" s="5"/>
      <c r="D6" s="5"/>
      <c r="E6" s="5"/>
      <c r="F6" s="5"/>
      <c r="G6" s="5"/>
      <c r="H6" s="5"/>
    </row>
    <row r="7" spans="1:4" s="10" customFormat="1" ht="12">
      <c r="A7" s="8"/>
      <c r="B7" s="9"/>
      <c r="C7" s="9"/>
      <c r="D7" s="9"/>
    </row>
    <row r="8" spans="1:4" s="10" customFormat="1" ht="12">
      <c r="A8" s="11" t="s">
        <v>289</v>
      </c>
      <c r="B8" s="9"/>
      <c r="C8" s="9"/>
      <c r="D8" s="9"/>
    </row>
    <row r="9" spans="1:4" s="10" customFormat="1" ht="12">
      <c r="A9" s="8"/>
      <c r="B9" s="9"/>
      <c r="C9" s="9"/>
      <c r="D9" s="9"/>
    </row>
    <row r="10" spans="1:4" s="10" customFormat="1" ht="12">
      <c r="A10" s="11" t="s">
        <v>409</v>
      </c>
      <c r="B10" s="9"/>
      <c r="C10" s="9"/>
      <c r="D10" s="9"/>
    </row>
    <row r="11" spans="1:9" s="10" customFormat="1" ht="15.75">
      <c r="A11" s="11"/>
      <c r="B11" s="9"/>
      <c r="C11" s="128" t="s">
        <v>414</v>
      </c>
      <c r="D11" s="128"/>
      <c r="E11" s="128"/>
      <c r="F11" s="128"/>
      <c r="G11" s="128"/>
      <c r="H11" s="128"/>
      <c r="I11" s="128"/>
    </row>
    <row r="12" spans="1:21" s="10" customFormat="1" ht="15">
      <c r="A12" s="115" t="s">
        <v>1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</row>
    <row r="13" spans="1:21" s="10" customFormat="1" ht="12">
      <c r="A13" s="116" t="s">
        <v>19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</row>
    <row r="14" spans="1:21" s="10" customFormat="1" ht="12">
      <c r="A14" s="116" t="s">
        <v>408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</row>
    <row r="15" spans="1:21" s="10" customFormat="1" ht="12">
      <c r="A15" s="117" t="s">
        <v>290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</row>
    <row r="16" spans="4:11" s="10" customFormat="1" ht="12">
      <c r="D16" s="10" t="s">
        <v>287</v>
      </c>
      <c r="J16" s="87" t="s">
        <v>288</v>
      </c>
      <c r="K16" s="87"/>
    </row>
    <row r="17" spans="7:21" s="10" customFormat="1" ht="12">
      <c r="G17" s="118" t="s">
        <v>17</v>
      </c>
      <c r="H17" s="119"/>
      <c r="I17" s="120"/>
      <c r="J17" s="118" t="s">
        <v>18</v>
      </c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20"/>
    </row>
    <row r="18" spans="4:21" s="10" customFormat="1" ht="12.75">
      <c r="D18" s="8" t="s">
        <v>2</v>
      </c>
      <c r="G18" s="121">
        <f>137360/1000</f>
        <v>137.36</v>
      </c>
      <c r="H18" s="122"/>
      <c r="I18" s="12" t="s">
        <v>3</v>
      </c>
      <c r="J18" s="113" t="s">
        <v>286</v>
      </c>
      <c r="K18" s="114"/>
      <c r="L18" s="13"/>
      <c r="M18" s="13"/>
      <c r="N18" s="13"/>
      <c r="O18" s="13"/>
      <c r="P18" s="13"/>
      <c r="Q18" s="13"/>
      <c r="R18" s="13"/>
      <c r="S18" s="13"/>
      <c r="T18" s="13"/>
      <c r="U18" s="12" t="s">
        <v>3</v>
      </c>
    </row>
    <row r="19" spans="4:21" s="10" customFormat="1" ht="12.75">
      <c r="D19" s="14" t="s">
        <v>20</v>
      </c>
      <c r="F19" s="15"/>
      <c r="G19" s="121">
        <f>0/1000</f>
        <v>0</v>
      </c>
      <c r="H19" s="122"/>
      <c r="I19" s="12" t="s">
        <v>3</v>
      </c>
      <c r="J19" s="113">
        <f>0/1000</f>
        <v>0</v>
      </c>
      <c r="K19" s="114"/>
      <c r="L19" s="13"/>
      <c r="M19" s="13"/>
      <c r="N19" s="13"/>
      <c r="O19" s="13"/>
      <c r="P19" s="13"/>
      <c r="Q19" s="13"/>
      <c r="R19" s="13"/>
      <c r="S19" s="13"/>
      <c r="T19" s="13"/>
      <c r="U19" s="12" t="s">
        <v>3</v>
      </c>
    </row>
    <row r="20" spans="4:21" s="10" customFormat="1" ht="12.75">
      <c r="D20" s="14" t="s">
        <v>21</v>
      </c>
      <c r="F20" s="15"/>
      <c r="G20" s="121">
        <f>1042/1000</f>
        <v>1.042</v>
      </c>
      <c r="H20" s="122"/>
      <c r="I20" s="12" t="s">
        <v>3</v>
      </c>
      <c r="J20" s="113">
        <f>130/1000</f>
        <v>0.13</v>
      </c>
      <c r="K20" s="114"/>
      <c r="L20" s="13"/>
      <c r="M20" s="13"/>
      <c r="N20" s="13"/>
      <c r="O20" s="13"/>
      <c r="P20" s="13"/>
      <c r="Q20" s="13"/>
      <c r="R20" s="13"/>
      <c r="S20" s="13"/>
      <c r="T20" s="13"/>
      <c r="U20" s="12" t="s">
        <v>3</v>
      </c>
    </row>
    <row r="21" spans="4:23" s="10" customFormat="1" ht="12.75">
      <c r="D21" s="8" t="s">
        <v>4</v>
      </c>
      <c r="G21" s="121">
        <f>(V21+V22)/1000</f>
        <v>1.0505499999999999</v>
      </c>
      <c r="H21" s="122"/>
      <c r="I21" s="12" t="s">
        <v>5</v>
      </c>
      <c r="J21" s="113">
        <f>(W21+W22)/1000</f>
        <v>1.0505499999999999</v>
      </c>
      <c r="K21" s="114"/>
      <c r="L21" s="13"/>
      <c r="M21" s="13"/>
      <c r="N21" s="13"/>
      <c r="O21" s="13"/>
      <c r="P21" s="13"/>
      <c r="Q21" s="13"/>
      <c r="R21" s="13"/>
      <c r="S21" s="13"/>
      <c r="T21" s="13"/>
      <c r="U21" s="12" t="s">
        <v>5</v>
      </c>
      <c r="V21" s="16">
        <v>944.88</v>
      </c>
      <c r="W21" s="17">
        <v>944.88</v>
      </c>
    </row>
    <row r="22" spans="4:23" s="10" customFormat="1" ht="12.75">
      <c r="D22" s="8" t="s">
        <v>6</v>
      </c>
      <c r="G22" s="121">
        <f>12685/1000</f>
        <v>12.685</v>
      </c>
      <c r="H22" s="122"/>
      <c r="I22" s="12" t="s">
        <v>3</v>
      </c>
      <c r="J22" s="113">
        <f>156994/1000</f>
        <v>156.994</v>
      </c>
      <c r="K22" s="114"/>
      <c r="L22" s="13"/>
      <c r="M22" s="13"/>
      <c r="N22" s="13"/>
      <c r="O22" s="13"/>
      <c r="P22" s="13"/>
      <c r="Q22" s="13"/>
      <c r="R22" s="13"/>
      <c r="S22" s="13"/>
      <c r="T22" s="13"/>
      <c r="U22" s="12" t="s">
        <v>3</v>
      </c>
      <c r="V22" s="16">
        <v>105.67</v>
      </c>
      <c r="W22" s="17">
        <v>105.67</v>
      </c>
    </row>
    <row r="23" spans="6:21" s="10" customFormat="1" ht="12">
      <c r="F23" s="9"/>
      <c r="G23" s="18"/>
      <c r="H23" s="18"/>
      <c r="I23" s="19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19"/>
    </row>
    <row r="24" spans="2:21" s="10" customFormat="1" ht="12">
      <c r="B24" s="9"/>
      <c r="C24" s="9"/>
      <c r="D24" s="9"/>
      <c r="F24" s="15"/>
      <c r="G24" s="21"/>
      <c r="H24" s="21"/>
      <c r="I24" s="22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2"/>
    </row>
    <row r="25" spans="1:4" s="10" customFormat="1" ht="12">
      <c r="A25" s="8" t="str">
        <f>"Составлена в базисных ценах на 01.2000 г. и текущих ценах на "&amp;IF(LEN(L25)&gt;3,MID(L25,4,LEN(L25)),L25)</f>
        <v>Составлена в базисных ценах на 01.2000 г. и текущих ценах на </v>
      </c>
      <c r="D25" s="10" t="s">
        <v>291</v>
      </c>
    </row>
    <row r="26" s="10" customFormat="1" ht="12.75" thickBot="1">
      <c r="A26" s="24"/>
    </row>
    <row r="27" spans="1:21" s="26" customFormat="1" ht="27" customHeight="1" thickBot="1">
      <c r="A27" s="123" t="s">
        <v>7</v>
      </c>
      <c r="B27" s="123" t="s">
        <v>8</v>
      </c>
      <c r="C27" s="123" t="s">
        <v>9</v>
      </c>
      <c r="D27" s="124" t="s">
        <v>10</v>
      </c>
      <c r="E27" s="124"/>
      <c r="F27" s="124"/>
      <c r="G27" s="124" t="s">
        <v>11</v>
      </c>
      <c r="H27" s="124"/>
      <c r="I27" s="124"/>
      <c r="J27" s="124" t="s">
        <v>12</v>
      </c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</row>
    <row r="28" spans="1:21" s="26" customFormat="1" ht="22.5" customHeight="1" thickBot="1">
      <c r="A28" s="123"/>
      <c r="B28" s="123"/>
      <c r="C28" s="123"/>
      <c r="D28" s="125" t="s">
        <v>0</v>
      </c>
      <c r="E28" s="25" t="s">
        <v>13</v>
      </c>
      <c r="F28" s="25" t="s">
        <v>14</v>
      </c>
      <c r="G28" s="125" t="s">
        <v>0</v>
      </c>
      <c r="H28" s="25" t="s">
        <v>13</v>
      </c>
      <c r="I28" s="25" t="s">
        <v>14</v>
      </c>
      <c r="J28" s="125" t="s">
        <v>0</v>
      </c>
      <c r="K28" s="25" t="s">
        <v>13</v>
      </c>
      <c r="L28" s="25"/>
      <c r="M28" s="25"/>
      <c r="N28" s="25"/>
      <c r="O28" s="25"/>
      <c r="P28" s="25"/>
      <c r="Q28" s="25"/>
      <c r="R28" s="25"/>
      <c r="S28" s="25"/>
      <c r="T28" s="25"/>
      <c r="U28" s="25" t="s">
        <v>14</v>
      </c>
    </row>
    <row r="29" spans="1:21" s="26" customFormat="1" ht="22.5" customHeight="1" thickBot="1">
      <c r="A29" s="123"/>
      <c r="B29" s="123"/>
      <c r="C29" s="123"/>
      <c r="D29" s="125"/>
      <c r="E29" s="25" t="s">
        <v>15</v>
      </c>
      <c r="F29" s="25" t="s">
        <v>16</v>
      </c>
      <c r="G29" s="125"/>
      <c r="H29" s="25" t="s">
        <v>15</v>
      </c>
      <c r="I29" s="25" t="s">
        <v>16</v>
      </c>
      <c r="J29" s="125"/>
      <c r="K29" s="25" t="s">
        <v>15</v>
      </c>
      <c r="L29" s="25"/>
      <c r="M29" s="25"/>
      <c r="N29" s="25"/>
      <c r="O29" s="25"/>
      <c r="P29" s="25"/>
      <c r="Q29" s="25"/>
      <c r="R29" s="25"/>
      <c r="S29" s="25"/>
      <c r="T29" s="25"/>
      <c r="U29" s="25" t="s">
        <v>16</v>
      </c>
    </row>
    <row r="30" spans="1:21" s="9" customFormat="1" ht="12.75">
      <c r="A30" s="36">
        <v>1</v>
      </c>
      <c r="B30" s="36">
        <v>2</v>
      </c>
      <c r="C30" s="36">
        <v>3</v>
      </c>
      <c r="D30" s="37">
        <v>4</v>
      </c>
      <c r="E30" s="36">
        <v>5</v>
      </c>
      <c r="F30" s="36">
        <v>6</v>
      </c>
      <c r="G30" s="37">
        <v>7</v>
      </c>
      <c r="H30" s="36">
        <v>8</v>
      </c>
      <c r="I30" s="36">
        <v>9</v>
      </c>
      <c r="J30" s="37">
        <v>10</v>
      </c>
      <c r="K30" s="36">
        <v>11</v>
      </c>
      <c r="L30" s="36"/>
      <c r="M30" s="36"/>
      <c r="N30" s="36"/>
      <c r="O30" s="36"/>
      <c r="P30" s="36"/>
      <c r="Q30" s="36"/>
      <c r="R30" s="36"/>
      <c r="S30" s="36"/>
      <c r="T30" s="36"/>
      <c r="U30" s="36">
        <v>12</v>
      </c>
    </row>
    <row r="31" spans="1:21" s="32" customFormat="1" ht="36.75" customHeight="1">
      <c r="A31" s="109" t="s">
        <v>22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</row>
    <row r="32" spans="1:21" s="32" customFormat="1" ht="17.25" customHeight="1">
      <c r="A32" s="111" t="s">
        <v>23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</row>
    <row r="33" spans="1:26" s="9" customFormat="1" ht="72">
      <c r="A33" s="43">
        <v>1</v>
      </c>
      <c r="B33" s="44" t="s">
        <v>24</v>
      </c>
      <c r="C33" s="45">
        <v>0.30264</v>
      </c>
      <c r="D33" s="46">
        <v>3765.55</v>
      </c>
      <c r="E33" s="47">
        <v>133.8</v>
      </c>
      <c r="F33" s="46" t="s">
        <v>25</v>
      </c>
      <c r="G33" s="46" t="s">
        <v>26</v>
      </c>
      <c r="H33" s="46">
        <v>40</v>
      </c>
      <c r="I33" s="46" t="s">
        <v>27</v>
      </c>
      <c r="J33" s="46">
        <v>6965</v>
      </c>
      <c r="K33" s="47">
        <v>510</v>
      </c>
      <c r="L33" s="47" t="s">
        <v>28</v>
      </c>
      <c r="M33" s="47">
        <v>95</v>
      </c>
      <c r="N33" s="47">
        <v>50</v>
      </c>
      <c r="O33" s="47">
        <v>177</v>
      </c>
      <c r="P33" s="47">
        <v>79</v>
      </c>
      <c r="Q33" s="47">
        <v>1894</v>
      </c>
      <c r="R33" s="47">
        <v>797</v>
      </c>
      <c r="S33" s="47">
        <v>0.85</v>
      </c>
      <c r="T33" s="47" t="s">
        <v>29</v>
      </c>
      <c r="U33" s="47" t="s">
        <v>30</v>
      </c>
      <c r="V33" s="32"/>
      <c r="W33" s="32"/>
      <c r="X33" s="32"/>
      <c r="Y33" s="32"/>
      <c r="Z33" s="32"/>
    </row>
    <row r="34" spans="1:26" s="61" customFormat="1" ht="12">
      <c r="A34" s="56"/>
      <c r="B34" s="62" t="s">
        <v>292</v>
      </c>
      <c r="C34" s="57" t="s">
        <v>293</v>
      </c>
      <c r="D34" s="58"/>
      <c r="E34" s="59"/>
      <c r="F34" s="58"/>
      <c r="G34" s="58" t="s">
        <v>294</v>
      </c>
      <c r="H34" s="58"/>
      <c r="I34" s="58"/>
      <c r="J34" s="58" t="s">
        <v>295</v>
      </c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60"/>
      <c r="W34" s="60"/>
      <c r="X34" s="60"/>
      <c r="Y34" s="60"/>
      <c r="Z34" s="60"/>
    </row>
    <row r="35" spans="1:26" s="61" customFormat="1" ht="24">
      <c r="A35" s="56"/>
      <c r="B35" s="62" t="s">
        <v>296</v>
      </c>
      <c r="C35" s="57" t="s">
        <v>297</v>
      </c>
      <c r="D35" s="58"/>
      <c r="E35" s="59"/>
      <c r="F35" s="58"/>
      <c r="G35" s="58" t="s">
        <v>298</v>
      </c>
      <c r="H35" s="58"/>
      <c r="I35" s="58"/>
      <c r="J35" s="58" t="s">
        <v>299</v>
      </c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60"/>
      <c r="W35" s="60"/>
      <c r="X35" s="60"/>
      <c r="Y35" s="60"/>
      <c r="Z35" s="60"/>
    </row>
    <row r="36" spans="1:26" s="9" customFormat="1" ht="60">
      <c r="A36" s="43">
        <v>2</v>
      </c>
      <c r="B36" s="44" t="s">
        <v>31</v>
      </c>
      <c r="C36" s="45">
        <v>0.0936</v>
      </c>
      <c r="D36" s="46">
        <v>1518.44</v>
      </c>
      <c r="E36" s="47">
        <v>1518.44</v>
      </c>
      <c r="F36" s="46"/>
      <c r="G36" s="46" t="s">
        <v>32</v>
      </c>
      <c r="H36" s="46">
        <v>142</v>
      </c>
      <c r="I36" s="46"/>
      <c r="J36" s="46">
        <v>1790</v>
      </c>
      <c r="K36" s="47">
        <v>1790</v>
      </c>
      <c r="L36" s="47" t="s">
        <v>28</v>
      </c>
      <c r="M36" s="47">
        <v>80</v>
      </c>
      <c r="N36" s="47">
        <v>45</v>
      </c>
      <c r="O36" s="47">
        <v>114</v>
      </c>
      <c r="P36" s="47">
        <v>54</v>
      </c>
      <c r="Q36" s="47">
        <v>1217</v>
      </c>
      <c r="R36" s="47">
        <v>548</v>
      </c>
      <c r="S36" s="47">
        <v>0.85</v>
      </c>
      <c r="T36" s="47" t="s">
        <v>29</v>
      </c>
      <c r="U36" s="47"/>
      <c r="V36" s="32"/>
      <c r="W36" s="32"/>
      <c r="X36" s="32"/>
      <c r="Y36" s="32"/>
      <c r="Z36" s="32"/>
    </row>
    <row r="37" spans="1:26" s="61" customFormat="1" ht="12">
      <c r="A37" s="56"/>
      <c r="B37" s="62" t="s">
        <v>292</v>
      </c>
      <c r="C37" s="57" t="s">
        <v>300</v>
      </c>
      <c r="D37" s="58"/>
      <c r="E37" s="59"/>
      <c r="F37" s="58"/>
      <c r="G37" s="58" t="s">
        <v>301</v>
      </c>
      <c r="H37" s="58"/>
      <c r="I37" s="58"/>
      <c r="J37" s="58" t="s">
        <v>302</v>
      </c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60"/>
      <c r="W37" s="60"/>
      <c r="X37" s="60"/>
      <c r="Y37" s="60"/>
      <c r="Z37" s="60"/>
    </row>
    <row r="38" spans="1:26" s="61" customFormat="1" ht="24">
      <c r="A38" s="56"/>
      <c r="B38" s="62" t="s">
        <v>296</v>
      </c>
      <c r="C38" s="57" t="s">
        <v>303</v>
      </c>
      <c r="D38" s="58"/>
      <c r="E38" s="59"/>
      <c r="F38" s="58"/>
      <c r="G38" s="58" t="s">
        <v>304</v>
      </c>
      <c r="H38" s="58"/>
      <c r="I38" s="58"/>
      <c r="J38" s="58" t="s">
        <v>305</v>
      </c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60"/>
      <c r="W38" s="60"/>
      <c r="X38" s="60"/>
      <c r="Y38" s="60"/>
      <c r="Z38" s="60"/>
    </row>
    <row r="39" spans="1:26" s="9" customFormat="1" ht="60">
      <c r="A39" s="43">
        <v>3</v>
      </c>
      <c r="B39" s="44" t="s">
        <v>33</v>
      </c>
      <c r="C39" s="45">
        <v>0.312</v>
      </c>
      <c r="D39" s="46">
        <v>633.41</v>
      </c>
      <c r="E39" s="47"/>
      <c r="F39" s="46" t="s">
        <v>34</v>
      </c>
      <c r="G39" s="46" t="s">
        <v>35</v>
      </c>
      <c r="H39" s="46"/>
      <c r="I39" s="46" t="s">
        <v>36</v>
      </c>
      <c r="J39" s="46">
        <v>1705</v>
      </c>
      <c r="K39" s="47"/>
      <c r="L39" s="47" t="s">
        <v>28</v>
      </c>
      <c r="M39" s="47">
        <v>95</v>
      </c>
      <c r="N39" s="47">
        <v>50</v>
      </c>
      <c r="O39" s="47">
        <v>37</v>
      </c>
      <c r="P39" s="47">
        <v>17</v>
      </c>
      <c r="Q39" s="47">
        <v>394</v>
      </c>
      <c r="R39" s="47">
        <v>166</v>
      </c>
      <c r="S39" s="47">
        <v>0.85</v>
      </c>
      <c r="T39" s="47" t="s">
        <v>29</v>
      </c>
      <c r="U39" s="47" t="s">
        <v>37</v>
      </c>
      <c r="V39" s="32"/>
      <c r="W39" s="32"/>
      <c r="X39" s="32"/>
      <c r="Y39" s="32"/>
      <c r="Z39" s="32"/>
    </row>
    <row r="40" spans="1:26" s="61" customFormat="1" ht="12">
      <c r="A40" s="56"/>
      <c r="B40" s="62" t="s">
        <v>292</v>
      </c>
      <c r="C40" s="57" t="s">
        <v>293</v>
      </c>
      <c r="D40" s="58"/>
      <c r="E40" s="59"/>
      <c r="F40" s="58"/>
      <c r="G40" s="58" t="s">
        <v>306</v>
      </c>
      <c r="H40" s="58"/>
      <c r="I40" s="58"/>
      <c r="J40" s="58" t="s">
        <v>307</v>
      </c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60"/>
      <c r="W40" s="60"/>
      <c r="X40" s="60"/>
      <c r="Y40" s="60"/>
      <c r="Z40" s="60"/>
    </row>
    <row r="41" spans="1:26" s="61" customFormat="1" ht="24">
      <c r="A41" s="56"/>
      <c r="B41" s="62" t="s">
        <v>296</v>
      </c>
      <c r="C41" s="57" t="s">
        <v>297</v>
      </c>
      <c r="D41" s="58"/>
      <c r="E41" s="59"/>
      <c r="F41" s="58"/>
      <c r="G41" s="58" t="s">
        <v>308</v>
      </c>
      <c r="H41" s="58"/>
      <c r="I41" s="58"/>
      <c r="J41" s="58" t="s">
        <v>309</v>
      </c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60"/>
      <c r="W41" s="60"/>
      <c r="X41" s="60"/>
      <c r="Y41" s="60"/>
      <c r="Z41" s="60"/>
    </row>
    <row r="42" spans="1:26" s="9" customFormat="1" ht="72">
      <c r="A42" s="43">
        <v>4</v>
      </c>
      <c r="B42" s="44" t="s">
        <v>38</v>
      </c>
      <c r="C42" s="45">
        <v>10.8</v>
      </c>
      <c r="D42" s="46">
        <v>48.26</v>
      </c>
      <c r="E42" s="47">
        <v>48.26</v>
      </c>
      <c r="F42" s="46"/>
      <c r="G42" s="46" t="s">
        <v>39</v>
      </c>
      <c r="H42" s="46">
        <v>521</v>
      </c>
      <c r="I42" s="46"/>
      <c r="J42" s="46">
        <v>6562</v>
      </c>
      <c r="K42" s="47">
        <v>6562</v>
      </c>
      <c r="L42" s="47" t="s">
        <v>28</v>
      </c>
      <c r="M42" s="47">
        <v>74</v>
      </c>
      <c r="N42" s="47">
        <v>50</v>
      </c>
      <c r="O42" s="47">
        <v>386</v>
      </c>
      <c r="P42" s="47">
        <v>261</v>
      </c>
      <c r="Q42" s="47">
        <v>4127</v>
      </c>
      <c r="R42" s="47">
        <v>2625</v>
      </c>
      <c r="S42" s="47">
        <v>0.85</v>
      </c>
      <c r="T42" s="47">
        <v>0.8</v>
      </c>
      <c r="U42" s="47"/>
      <c r="V42" s="32"/>
      <c r="W42" s="32"/>
      <c r="X42" s="32"/>
      <c r="Y42" s="32"/>
      <c r="Z42" s="32"/>
    </row>
    <row r="43" spans="1:26" s="61" customFormat="1" ht="12">
      <c r="A43" s="56"/>
      <c r="B43" s="62" t="s">
        <v>292</v>
      </c>
      <c r="C43" s="57" t="s">
        <v>310</v>
      </c>
      <c r="D43" s="58"/>
      <c r="E43" s="59"/>
      <c r="F43" s="58"/>
      <c r="G43" s="58" t="s">
        <v>311</v>
      </c>
      <c r="H43" s="58"/>
      <c r="I43" s="58"/>
      <c r="J43" s="58" t="s">
        <v>312</v>
      </c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60"/>
      <c r="W43" s="60"/>
      <c r="X43" s="60"/>
      <c r="Y43" s="60"/>
      <c r="Z43" s="60"/>
    </row>
    <row r="44" spans="1:26" s="61" customFormat="1" ht="12">
      <c r="A44" s="56"/>
      <c r="B44" s="62" t="s">
        <v>296</v>
      </c>
      <c r="C44" s="57" t="s">
        <v>313</v>
      </c>
      <c r="D44" s="58"/>
      <c r="E44" s="59"/>
      <c r="F44" s="58"/>
      <c r="G44" s="58" t="s">
        <v>314</v>
      </c>
      <c r="H44" s="58"/>
      <c r="I44" s="58"/>
      <c r="J44" s="58" t="s">
        <v>315</v>
      </c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60"/>
      <c r="W44" s="60"/>
      <c r="X44" s="60"/>
      <c r="Y44" s="60"/>
      <c r="Z44" s="60"/>
    </row>
    <row r="45" spans="1:26" s="35" customFormat="1" ht="48">
      <c r="A45" s="43">
        <v>5</v>
      </c>
      <c r="B45" s="44" t="s">
        <v>40</v>
      </c>
      <c r="C45" s="45">
        <v>0.4</v>
      </c>
      <c r="D45" s="46">
        <v>6139.56</v>
      </c>
      <c r="E45" s="47">
        <v>1139.92</v>
      </c>
      <c r="F45" s="46" t="s">
        <v>41</v>
      </c>
      <c r="G45" s="46" t="s">
        <v>42</v>
      </c>
      <c r="H45" s="46">
        <v>456</v>
      </c>
      <c r="I45" s="46" t="s">
        <v>43</v>
      </c>
      <c r="J45" s="46">
        <v>22453</v>
      </c>
      <c r="K45" s="47" t="s">
        <v>44</v>
      </c>
      <c r="L45" s="47" t="s">
        <v>28</v>
      </c>
      <c r="M45" s="47">
        <v>130</v>
      </c>
      <c r="N45" s="47">
        <v>85</v>
      </c>
      <c r="O45" s="47">
        <v>988</v>
      </c>
      <c r="P45" s="47">
        <v>549</v>
      </c>
      <c r="Q45" s="47">
        <v>13226</v>
      </c>
      <c r="R45" s="47">
        <v>6918</v>
      </c>
      <c r="S45" s="47">
        <v>0.85</v>
      </c>
      <c r="T45" s="47" t="s">
        <v>29</v>
      </c>
      <c r="U45" s="47" t="s">
        <v>45</v>
      </c>
      <c r="V45" s="32"/>
      <c r="W45" s="32"/>
      <c r="X45" s="32"/>
      <c r="Y45" s="32"/>
      <c r="Z45" s="32"/>
    </row>
    <row r="46" spans="1:26" s="63" customFormat="1" ht="12">
      <c r="A46" s="56"/>
      <c r="B46" s="62" t="s">
        <v>292</v>
      </c>
      <c r="C46" s="57" t="s">
        <v>316</v>
      </c>
      <c r="D46" s="58"/>
      <c r="E46" s="59"/>
      <c r="F46" s="58"/>
      <c r="G46" s="58" t="s">
        <v>317</v>
      </c>
      <c r="H46" s="58"/>
      <c r="I46" s="58"/>
      <c r="J46" s="58" t="s">
        <v>318</v>
      </c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60"/>
      <c r="W46" s="60"/>
      <c r="X46" s="60"/>
      <c r="Y46" s="60"/>
      <c r="Z46" s="60"/>
    </row>
    <row r="47" spans="1:26" s="63" customFormat="1" ht="24">
      <c r="A47" s="56"/>
      <c r="B47" s="62" t="s">
        <v>296</v>
      </c>
      <c r="C47" s="57" t="s">
        <v>319</v>
      </c>
      <c r="D47" s="58"/>
      <c r="E47" s="59"/>
      <c r="F47" s="58"/>
      <c r="G47" s="58" t="s">
        <v>320</v>
      </c>
      <c r="H47" s="58"/>
      <c r="I47" s="58"/>
      <c r="J47" s="58" t="s">
        <v>321</v>
      </c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60"/>
      <c r="W47" s="60"/>
      <c r="X47" s="60"/>
      <c r="Y47" s="60"/>
      <c r="Z47" s="60"/>
    </row>
    <row r="48" spans="1:26" ht="48">
      <c r="A48" s="43">
        <v>6</v>
      </c>
      <c r="B48" s="44" t="s">
        <v>46</v>
      </c>
      <c r="C48" s="45">
        <v>0.4</v>
      </c>
      <c r="D48" s="46">
        <v>7994.22</v>
      </c>
      <c r="E48" s="47" t="s">
        <v>47</v>
      </c>
      <c r="F48" s="46" t="s">
        <v>48</v>
      </c>
      <c r="G48" s="46" t="s">
        <v>49</v>
      </c>
      <c r="H48" s="46" t="s">
        <v>50</v>
      </c>
      <c r="I48" s="46" t="s">
        <v>51</v>
      </c>
      <c r="J48" s="46">
        <v>22453</v>
      </c>
      <c r="K48" s="47" t="s">
        <v>44</v>
      </c>
      <c r="L48" s="47" t="s">
        <v>28</v>
      </c>
      <c r="M48" s="47">
        <v>130</v>
      </c>
      <c r="N48" s="47">
        <v>85</v>
      </c>
      <c r="O48" s="47">
        <v>1236</v>
      </c>
      <c r="P48" s="47">
        <v>687</v>
      </c>
      <c r="Q48" s="47">
        <v>13226</v>
      </c>
      <c r="R48" s="47">
        <v>6918</v>
      </c>
      <c r="S48" s="47">
        <v>0.85</v>
      </c>
      <c r="T48" s="47" t="s">
        <v>29</v>
      </c>
      <c r="U48" s="47" t="s">
        <v>45</v>
      </c>
      <c r="V48" s="32"/>
      <c r="W48" s="32"/>
      <c r="X48" s="32"/>
      <c r="Y48" s="32"/>
      <c r="Z48" s="32"/>
    </row>
    <row r="49" spans="1:26" s="5" customFormat="1" ht="12.75">
      <c r="A49" s="56"/>
      <c r="B49" s="62" t="s">
        <v>292</v>
      </c>
      <c r="C49" s="57" t="s">
        <v>316</v>
      </c>
      <c r="D49" s="58"/>
      <c r="E49" s="59"/>
      <c r="F49" s="58"/>
      <c r="G49" s="58" t="s">
        <v>322</v>
      </c>
      <c r="H49" s="58"/>
      <c r="I49" s="58"/>
      <c r="J49" s="58" t="s">
        <v>318</v>
      </c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60"/>
      <c r="W49" s="60"/>
      <c r="X49" s="60"/>
      <c r="Y49" s="60"/>
      <c r="Z49" s="60"/>
    </row>
    <row r="50" spans="1:26" s="5" customFormat="1" ht="24">
      <c r="A50" s="56"/>
      <c r="B50" s="62" t="s">
        <v>296</v>
      </c>
      <c r="C50" s="57" t="s">
        <v>319</v>
      </c>
      <c r="D50" s="58"/>
      <c r="E50" s="59"/>
      <c r="F50" s="58"/>
      <c r="G50" s="58" t="s">
        <v>323</v>
      </c>
      <c r="H50" s="58"/>
      <c r="I50" s="58"/>
      <c r="J50" s="58" t="s">
        <v>321</v>
      </c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60"/>
      <c r="W50" s="60"/>
      <c r="X50" s="60"/>
      <c r="Y50" s="60"/>
      <c r="Z50" s="60"/>
    </row>
    <row r="51" spans="1:26" ht="60">
      <c r="A51" s="38">
        <v>7</v>
      </c>
      <c r="B51" s="39" t="s">
        <v>52</v>
      </c>
      <c r="C51" s="40">
        <v>12</v>
      </c>
      <c r="D51" s="41">
        <v>324.86</v>
      </c>
      <c r="E51" s="42" t="s">
        <v>53</v>
      </c>
      <c r="F51" s="41"/>
      <c r="G51" s="41">
        <v>3898</v>
      </c>
      <c r="H51" s="41" t="s">
        <v>54</v>
      </c>
      <c r="I51" s="41"/>
      <c r="J51" s="41">
        <v>25636</v>
      </c>
      <c r="K51" s="42" t="s">
        <v>55</v>
      </c>
      <c r="L51" s="42" t="s">
        <v>56</v>
      </c>
      <c r="M51" s="42">
        <v>74</v>
      </c>
      <c r="N51" s="42">
        <v>50</v>
      </c>
      <c r="O51" s="42"/>
      <c r="P51" s="42"/>
      <c r="Q51" s="42"/>
      <c r="R51" s="42"/>
      <c r="S51" s="42">
        <v>0.85</v>
      </c>
      <c r="T51" s="42">
        <v>0.8</v>
      </c>
      <c r="U51" s="42"/>
      <c r="V51" s="32"/>
      <c r="W51" s="32"/>
      <c r="X51" s="32"/>
      <c r="Y51" s="32"/>
      <c r="Z51" s="32"/>
    </row>
    <row r="52" spans="1:26" ht="17.25" customHeight="1">
      <c r="A52" s="111" t="s">
        <v>57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32"/>
      <c r="W52" s="32"/>
      <c r="X52" s="32"/>
      <c r="Y52" s="32"/>
      <c r="Z52" s="32"/>
    </row>
    <row r="53" spans="1:26" ht="48">
      <c r="A53" s="43">
        <v>8</v>
      </c>
      <c r="B53" s="44" t="s">
        <v>58</v>
      </c>
      <c r="C53" s="45">
        <v>2.4</v>
      </c>
      <c r="D53" s="46">
        <v>754.57</v>
      </c>
      <c r="E53" s="47" t="s">
        <v>59</v>
      </c>
      <c r="F53" s="46" t="s">
        <v>60</v>
      </c>
      <c r="G53" s="46" t="s">
        <v>61</v>
      </c>
      <c r="H53" s="46" t="s">
        <v>62</v>
      </c>
      <c r="I53" s="46" t="s">
        <v>63</v>
      </c>
      <c r="J53" s="46">
        <v>17347</v>
      </c>
      <c r="K53" s="47" t="s">
        <v>64</v>
      </c>
      <c r="L53" s="47" t="s">
        <v>28</v>
      </c>
      <c r="M53" s="47">
        <v>108</v>
      </c>
      <c r="N53" s="47">
        <v>68</v>
      </c>
      <c r="O53" s="47">
        <v>1150</v>
      </c>
      <c r="P53" s="47">
        <v>724</v>
      </c>
      <c r="Q53" s="47">
        <v>12316</v>
      </c>
      <c r="R53" s="47">
        <v>7298</v>
      </c>
      <c r="S53" s="47">
        <v>0.85</v>
      </c>
      <c r="T53" s="47">
        <v>0.8</v>
      </c>
      <c r="U53" s="47" t="s">
        <v>65</v>
      </c>
      <c r="V53" s="32"/>
      <c r="W53" s="32"/>
      <c r="X53" s="32"/>
      <c r="Y53" s="32"/>
      <c r="Z53" s="32"/>
    </row>
    <row r="54" spans="1:26" s="5" customFormat="1" ht="12.75">
      <c r="A54" s="56"/>
      <c r="B54" s="62" t="s">
        <v>292</v>
      </c>
      <c r="C54" s="57" t="s">
        <v>324</v>
      </c>
      <c r="D54" s="58"/>
      <c r="E54" s="59"/>
      <c r="F54" s="58"/>
      <c r="G54" s="58" t="s">
        <v>325</v>
      </c>
      <c r="H54" s="58"/>
      <c r="I54" s="58"/>
      <c r="J54" s="58" t="s">
        <v>326</v>
      </c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60"/>
      <c r="W54" s="60"/>
      <c r="X54" s="60"/>
      <c r="Y54" s="60"/>
      <c r="Z54" s="60"/>
    </row>
    <row r="55" spans="1:26" s="5" customFormat="1" ht="12.75">
      <c r="A55" s="56"/>
      <c r="B55" s="62" t="s">
        <v>296</v>
      </c>
      <c r="C55" s="57" t="s">
        <v>327</v>
      </c>
      <c r="D55" s="58"/>
      <c r="E55" s="59"/>
      <c r="F55" s="58"/>
      <c r="G55" s="58" t="s">
        <v>328</v>
      </c>
      <c r="H55" s="58"/>
      <c r="I55" s="58"/>
      <c r="J55" s="58" t="s">
        <v>329</v>
      </c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60"/>
      <c r="W55" s="60"/>
      <c r="X55" s="60"/>
      <c r="Y55" s="60"/>
      <c r="Z55" s="60"/>
    </row>
    <row r="56" spans="1:26" ht="60">
      <c r="A56" s="43">
        <v>9</v>
      </c>
      <c r="B56" s="44" t="s">
        <v>66</v>
      </c>
      <c r="C56" s="45">
        <v>0.24</v>
      </c>
      <c r="D56" s="46">
        <v>38024.33</v>
      </c>
      <c r="E56" s="47" t="s">
        <v>67</v>
      </c>
      <c r="F56" s="46" t="s">
        <v>68</v>
      </c>
      <c r="G56" s="46" t="s">
        <v>69</v>
      </c>
      <c r="H56" s="46" t="s">
        <v>70</v>
      </c>
      <c r="I56" s="46" t="s">
        <v>71</v>
      </c>
      <c r="J56" s="46">
        <v>62377</v>
      </c>
      <c r="K56" s="47" t="s">
        <v>72</v>
      </c>
      <c r="L56" s="47" t="s">
        <v>28</v>
      </c>
      <c r="M56" s="47">
        <v>130</v>
      </c>
      <c r="N56" s="47">
        <v>89</v>
      </c>
      <c r="O56" s="47">
        <v>3212</v>
      </c>
      <c r="P56" s="47">
        <v>1869</v>
      </c>
      <c r="Q56" s="47">
        <v>34378</v>
      </c>
      <c r="R56" s="47">
        <v>18828</v>
      </c>
      <c r="S56" s="47">
        <v>0.85</v>
      </c>
      <c r="T56" s="47" t="s">
        <v>29</v>
      </c>
      <c r="U56" s="47" t="s">
        <v>73</v>
      </c>
      <c r="V56" s="32"/>
      <c r="W56" s="32"/>
      <c r="X56" s="32"/>
      <c r="Y56" s="32"/>
      <c r="Z56" s="32"/>
    </row>
    <row r="57" spans="1:26" s="5" customFormat="1" ht="12.75">
      <c r="A57" s="56"/>
      <c r="B57" s="62" t="s">
        <v>292</v>
      </c>
      <c r="C57" s="57" t="s">
        <v>316</v>
      </c>
      <c r="D57" s="58"/>
      <c r="E57" s="59"/>
      <c r="F57" s="58"/>
      <c r="G57" s="58" t="s">
        <v>330</v>
      </c>
      <c r="H57" s="58"/>
      <c r="I57" s="58"/>
      <c r="J57" s="58" t="s">
        <v>331</v>
      </c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60"/>
      <c r="W57" s="60"/>
      <c r="X57" s="60"/>
      <c r="Y57" s="60"/>
      <c r="Z57" s="60"/>
    </row>
    <row r="58" spans="1:26" s="5" customFormat="1" ht="24">
      <c r="A58" s="56"/>
      <c r="B58" s="62" t="s">
        <v>296</v>
      </c>
      <c r="C58" s="57" t="s">
        <v>332</v>
      </c>
      <c r="D58" s="58"/>
      <c r="E58" s="59"/>
      <c r="F58" s="58"/>
      <c r="G58" s="58" t="s">
        <v>333</v>
      </c>
      <c r="H58" s="58"/>
      <c r="I58" s="58"/>
      <c r="J58" s="58" t="s">
        <v>334</v>
      </c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60"/>
      <c r="W58" s="60"/>
      <c r="X58" s="60"/>
      <c r="Y58" s="60"/>
      <c r="Z58" s="60"/>
    </row>
    <row r="59" spans="1:26" ht="72">
      <c r="A59" s="38">
        <v>10</v>
      </c>
      <c r="B59" s="39" t="s">
        <v>74</v>
      </c>
      <c r="C59" s="40">
        <v>240</v>
      </c>
      <c r="D59" s="41">
        <v>113</v>
      </c>
      <c r="E59" s="42" t="s">
        <v>75</v>
      </c>
      <c r="F59" s="41"/>
      <c r="G59" s="41">
        <v>27120</v>
      </c>
      <c r="H59" s="41" t="s">
        <v>76</v>
      </c>
      <c r="I59" s="41"/>
      <c r="J59" s="41">
        <v>174235</v>
      </c>
      <c r="K59" s="42" t="s">
        <v>77</v>
      </c>
      <c r="L59" s="42" t="s">
        <v>56</v>
      </c>
      <c r="M59" s="42">
        <v>130</v>
      </c>
      <c r="N59" s="42">
        <v>89</v>
      </c>
      <c r="O59" s="42"/>
      <c r="P59" s="42"/>
      <c r="Q59" s="42"/>
      <c r="R59" s="42"/>
      <c r="S59" s="42">
        <v>0.85</v>
      </c>
      <c r="T59" s="42" t="s">
        <v>29</v>
      </c>
      <c r="U59" s="42"/>
      <c r="V59" s="32"/>
      <c r="W59" s="32"/>
      <c r="X59" s="32"/>
      <c r="Y59" s="32"/>
      <c r="Z59" s="32"/>
    </row>
    <row r="60" spans="1:26" ht="60">
      <c r="A60" s="43">
        <v>11</v>
      </c>
      <c r="B60" s="44" t="s">
        <v>78</v>
      </c>
      <c r="C60" s="45">
        <v>4</v>
      </c>
      <c r="D60" s="46">
        <v>270.56</v>
      </c>
      <c r="E60" s="47" t="s">
        <v>79</v>
      </c>
      <c r="F60" s="46" t="s">
        <v>80</v>
      </c>
      <c r="G60" s="46" t="s">
        <v>81</v>
      </c>
      <c r="H60" s="46" t="s">
        <v>82</v>
      </c>
      <c r="I60" s="46" t="s">
        <v>83</v>
      </c>
      <c r="J60" s="46">
        <v>7496</v>
      </c>
      <c r="K60" s="47" t="s">
        <v>84</v>
      </c>
      <c r="L60" s="47" t="s">
        <v>28</v>
      </c>
      <c r="M60" s="47">
        <v>130</v>
      </c>
      <c r="N60" s="47">
        <v>89</v>
      </c>
      <c r="O60" s="47">
        <v>465</v>
      </c>
      <c r="P60" s="47">
        <v>271</v>
      </c>
      <c r="Q60" s="47">
        <v>4984</v>
      </c>
      <c r="R60" s="47">
        <v>2729</v>
      </c>
      <c r="S60" s="47">
        <v>0.85</v>
      </c>
      <c r="T60" s="47" t="s">
        <v>29</v>
      </c>
      <c r="U60" s="47" t="s">
        <v>85</v>
      </c>
      <c r="V60" s="32"/>
      <c r="W60" s="32"/>
      <c r="X60" s="32"/>
      <c r="Y60" s="32"/>
      <c r="Z60" s="32"/>
    </row>
    <row r="61" spans="1:26" s="5" customFormat="1" ht="12.75">
      <c r="A61" s="56"/>
      <c r="B61" s="62" t="s">
        <v>292</v>
      </c>
      <c r="C61" s="57" t="s">
        <v>316</v>
      </c>
      <c r="D61" s="58"/>
      <c r="E61" s="59"/>
      <c r="F61" s="58"/>
      <c r="G61" s="58" t="s">
        <v>335</v>
      </c>
      <c r="H61" s="58"/>
      <c r="I61" s="58"/>
      <c r="J61" s="58" t="s">
        <v>336</v>
      </c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60"/>
      <c r="W61" s="60"/>
      <c r="X61" s="60"/>
      <c r="Y61" s="60"/>
      <c r="Z61" s="60"/>
    </row>
    <row r="62" spans="1:26" s="5" customFormat="1" ht="24">
      <c r="A62" s="56"/>
      <c r="B62" s="62" t="s">
        <v>296</v>
      </c>
      <c r="C62" s="57" t="s">
        <v>332</v>
      </c>
      <c r="D62" s="58"/>
      <c r="E62" s="59"/>
      <c r="F62" s="58"/>
      <c r="G62" s="58" t="s">
        <v>337</v>
      </c>
      <c r="H62" s="58"/>
      <c r="I62" s="58"/>
      <c r="J62" s="58" t="s">
        <v>338</v>
      </c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60"/>
      <c r="W62" s="60"/>
      <c r="X62" s="60"/>
      <c r="Y62" s="60"/>
      <c r="Z62" s="60"/>
    </row>
    <row r="63" spans="1:26" ht="72">
      <c r="A63" s="38">
        <v>12</v>
      </c>
      <c r="B63" s="39" t="s">
        <v>86</v>
      </c>
      <c r="C63" s="40">
        <v>4</v>
      </c>
      <c r="D63" s="41">
        <v>883</v>
      </c>
      <c r="E63" s="42" t="s">
        <v>87</v>
      </c>
      <c r="F63" s="41"/>
      <c r="G63" s="41">
        <v>3532</v>
      </c>
      <c r="H63" s="41" t="s">
        <v>88</v>
      </c>
      <c r="I63" s="41"/>
      <c r="J63" s="41">
        <v>23164</v>
      </c>
      <c r="K63" s="42" t="s">
        <v>89</v>
      </c>
      <c r="L63" s="42" t="s">
        <v>56</v>
      </c>
      <c r="M63" s="42">
        <v>130</v>
      </c>
      <c r="N63" s="42">
        <v>89</v>
      </c>
      <c r="O63" s="42"/>
      <c r="P63" s="42"/>
      <c r="Q63" s="42"/>
      <c r="R63" s="42"/>
      <c r="S63" s="42">
        <v>0.85</v>
      </c>
      <c r="T63" s="42" t="s">
        <v>29</v>
      </c>
      <c r="U63" s="42"/>
      <c r="V63" s="32"/>
      <c r="W63" s="32"/>
      <c r="X63" s="32"/>
      <c r="Y63" s="32"/>
      <c r="Z63" s="32"/>
    </row>
    <row r="64" spans="1:26" ht="48">
      <c r="A64" s="43">
        <v>13</v>
      </c>
      <c r="B64" s="44" t="s">
        <v>90</v>
      </c>
      <c r="C64" s="45">
        <v>8</v>
      </c>
      <c r="D64" s="46">
        <v>261.67</v>
      </c>
      <c r="E64" s="47" t="s">
        <v>91</v>
      </c>
      <c r="F64" s="46" t="s">
        <v>92</v>
      </c>
      <c r="G64" s="46" t="s">
        <v>93</v>
      </c>
      <c r="H64" s="46" t="s">
        <v>94</v>
      </c>
      <c r="I64" s="46" t="s">
        <v>95</v>
      </c>
      <c r="J64" s="46">
        <v>10299</v>
      </c>
      <c r="K64" s="47" t="s">
        <v>96</v>
      </c>
      <c r="L64" s="47" t="s">
        <v>28</v>
      </c>
      <c r="M64" s="47">
        <v>130</v>
      </c>
      <c r="N64" s="47">
        <v>89</v>
      </c>
      <c r="O64" s="47">
        <v>248</v>
      </c>
      <c r="P64" s="47">
        <v>144</v>
      </c>
      <c r="Q64" s="47">
        <v>2660</v>
      </c>
      <c r="R64" s="47">
        <v>1457</v>
      </c>
      <c r="S64" s="47">
        <v>0.85</v>
      </c>
      <c r="T64" s="47" t="s">
        <v>29</v>
      </c>
      <c r="U64" s="47" t="s">
        <v>97</v>
      </c>
      <c r="V64" s="32"/>
      <c r="W64" s="32"/>
      <c r="X64" s="32"/>
      <c r="Y64" s="32"/>
      <c r="Z64" s="32"/>
    </row>
    <row r="65" spans="1:26" s="5" customFormat="1" ht="12.75">
      <c r="A65" s="56"/>
      <c r="B65" s="62" t="s">
        <v>292</v>
      </c>
      <c r="C65" s="57" t="s">
        <v>316</v>
      </c>
      <c r="D65" s="58"/>
      <c r="E65" s="59"/>
      <c r="F65" s="58"/>
      <c r="G65" s="58" t="s">
        <v>339</v>
      </c>
      <c r="H65" s="58"/>
      <c r="I65" s="58"/>
      <c r="J65" s="58" t="s">
        <v>340</v>
      </c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60"/>
      <c r="W65" s="60"/>
      <c r="X65" s="60"/>
      <c r="Y65" s="60"/>
      <c r="Z65" s="60"/>
    </row>
    <row r="66" spans="1:26" s="5" customFormat="1" ht="24">
      <c r="A66" s="56"/>
      <c r="B66" s="62" t="s">
        <v>296</v>
      </c>
      <c r="C66" s="57" t="s">
        <v>332</v>
      </c>
      <c r="D66" s="58"/>
      <c r="E66" s="59"/>
      <c r="F66" s="58"/>
      <c r="G66" s="58" t="s">
        <v>341</v>
      </c>
      <c r="H66" s="58"/>
      <c r="I66" s="58"/>
      <c r="J66" s="58" t="s">
        <v>342</v>
      </c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60"/>
      <c r="W66" s="60"/>
      <c r="X66" s="60"/>
      <c r="Y66" s="60"/>
      <c r="Z66" s="60"/>
    </row>
    <row r="67" spans="1:26" ht="84">
      <c r="A67" s="38">
        <v>14</v>
      </c>
      <c r="B67" s="39" t="s">
        <v>98</v>
      </c>
      <c r="C67" s="40">
        <v>4</v>
      </c>
      <c r="D67" s="41">
        <v>276</v>
      </c>
      <c r="E67" s="42" t="s">
        <v>99</v>
      </c>
      <c r="F67" s="41"/>
      <c r="G67" s="41">
        <v>1104</v>
      </c>
      <c r="H67" s="41" t="s">
        <v>100</v>
      </c>
      <c r="I67" s="41"/>
      <c r="J67" s="41">
        <v>4022</v>
      </c>
      <c r="K67" s="42" t="s">
        <v>101</v>
      </c>
      <c r="L67" s="42" t="s">
        <v>56</v>
      </c>
      <c r="M67" s="42">
        <v>130</v>
      </c>
      <c r="N67" s="42">
        <v>89</v>
      </c>
      <c r="O67" s="42"/>
      <c r="P67" s="42"/>
      <c r="Q67" s="42"/>
      <c r="R67" s="42"/>
      <c r="S67" s="42">
        <v>0.85</v>
      </c>
      <c r="T67" s="42" t="s">
        <v>29</v>
      </c>
      <c r="U67" s="42"/>
      <c r="V67" s="32"/>
      <c r="W67" s="32"/>
      <c r="X67" s="32"/>
      <c r="Y67" s="32"/>
      <c r="Z67" s="32"/>
    </row>
    <row r="68" spans="1:26" ht="60">
      <c r="A68" s="43">
        <v>15</v>
      </c>
      <c r="B68" s="44" t="s">
        <v>102</v>
      </c>
      <c r="C68" s="45">
        <v>2</v>
      </c>
      <c r="D68" s="46">
        <v>234.8</v>
      </c>
      <c r="E68" s="47" t="s">
        <v>103</v>
      </c>
      <c r="F68" s="46">
        <v>13.17</v>
      </c>
      <c r="G68" s="46" t="s">
        <v>104</v>
      </c>
      <c r="H68" s="46" t="s">
        <v>105</v>
      </c>
      <c r="I68" s="46">
        <v>26</v>
      </c>
      <c r="J68" s="46">
        <v>130</v>
      </c>
      <c r="K68" s="47" t="s">
        <v>106</v>
      </c>
      <c r="L68" s="47" t="s">
        <v>28</v>
      </c>
      <c r="M68" s="47">
        <v>80</v>
      </c>
      <c r="N68" s="47">
        <v>60</v>
      </c>
      <c r="O68" s="47">
        <v>327</v>
      </c>
      <c r="P68" s="47">
        <v>245</v>
      </c>
      <c r="Q68" s="47"/>
      <c r="R68" s="47"/>
      <c r="S68" s="47">
        <v>0.85</v>
      </c>
      <c r="T68" s="47">
        <v>0.8</v>
      </c>
      <c r="U68" s="47"/>
      <c r="V68" s="32"/>
      <c r="W68" s="32"/>
      <c r="X68" s="32"/>
      <c r="Y68" s="32"/>
      <c r="Z68" s="32"/>
    </row>
    <row r="69" spans="1:26" s="5" customFormat="1" ht="12.75">
      <c r="A69" s="56"/>
      <c r="B69" s="62" t="s">
        <v>292</v>
      </c>
      <c r="C69" s="57" t="s">
        <v>300</v>
      </c>
      <c r="D69" s="58"/>
      <c r="E69" s="59"/>
      <c r="F69" s="58"/>
      <c r="G69" s="58" t="s">
        <v>343</v>
      </c>
      <c r="H69" s="58"/>
      <c r="I69" s="58"/>
      <c r="J69" s="58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60"/>
      <c r="W69" s="60"/>
      <c r="X69" s="60"/>
      <c r="Y69" s="60"/>
      <c r="Z69" s="60"/>
    </row>
    <row r="70" spans="1:26" s="5" customFormat="1" ht="12.75">
      <c r="A70" s="56"/>
      <c r="B70" s="62" t="s">
        <v>296</v>
      </c>
      <c r="C70" s="57" t="s">
        <v>344</v>
      </c>
      <c r="D70" s="58"/>
      <c r="E70" s="59"/>
      <c r="F70" s="58"/>
      <c r="G70" s="58" t="s">
        <v>345</v>
      </c>
      <c r="H70" s="58"/>
      <c r="I70" s="58"/>
      <c r="J70" s="58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60"/>
      <c r="W70" s="60"/>
      <c r="X70" s="60"/>
      <c r="Y70" s="60"/>
      <c r="Z70" s="60"/>
    </row>
    <row r="71" spans="1:26" ht="48">
      <c r="A71" s="43">
        <v>16</v>
      </c>
      <c r="B71" s="44" t="s">
        <v>107</v>
      </c>
      <c r="C71" s="45">
        <v>2.4</v>
      </c>
      <c r="D71" s="46">
        <v>331.98</v>
      </c>
      <c r="E71" s="47" t="s">
        <v>108</v>
      </c>
      <c r="F71" s="46" t="s">
        <v>109</v>
      </c>
      <c r="G71" s="46" t="s">
        <v>110</v>
      </c>
      <c r="H71" s="46" t="s">
        <v>111</v>
      </c>
      <c r="I71" s="46">
        <v>24</v>
      </c>
      <c r="J71" s="46">
        <v>4814</v>
      </c>
      <c r="K71" s="47" t="s">
        <v>112</v>
      </c>
      <c r="L71" s="47" t="s">
        <v>28</v>
      </c>
      <c r="M71" s="47">
        <v>90</v>
      </c>
      <c r="N71" s="47">
        <v>70</v>
      </c>
      <c r="O71" s="47">
        <v>155</v>
      </c>
      <c r="P71" s="47">
        <v>102</v>
      </c>
      <c r="Q71" s="47">
        <v>1655</v>
      </c>
      <c r="R71" s="47">
        <v>1030</v>
      </c>
      <c r="S71" s="47">
        <v>0.85</v>
      </c>
      <c r="T71" s="47" t="s">
        <v>29</v>
      </c>
      <c r="U71" s="47" t="s">
        <v>113</v>
      </c>
      <c r="V71" s="32"/>
      <c r="W71" s="32"/>
      <c r="X71" s="32"/>
      <c r="Y71" s="32"/>
      <c r="Z71" s="32"/>
    </row>
    <row r="72" spans="1:26" s="5" customFormat="1" ht="12.75">
      <c r="A72" s="56"/>
      <c r="B72" s="62" t="s">
        <v>292</v>
      </c>
      <c r="C72" s="57" t="s">
        <v>346</v>
      </c>
      <c r="D72" s="58"/>
      <c r="E72" s="59"/>
      <c r="F72" s="58"/>
      <c r="G72" s="58" t="s">
        <v>347</v>
      </c>
      <c r="H72" s="58"/>
      <c r="I72" s="58"/>
      <c r="J72" s="58" t="s">
        <v>348</v>
      </c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60"/>
      <c r="W72" s="60"/>
      <c r="X72" s="60"/>
      <c r="Y72" s="60"/>
      <c r="Z72" s="60"/>
    </row>
    <row r="73" spans="1:26" s="5" customFormat="1" ht="24">
      <c r="A73" s="56"/>
      <c r="B73" s="62" t="s">
        <v>296</v>
      </c>
      <c r="C73" s="57" t="s">
        <v>349</v>
      </c>
      <c r="D73" s="58"/>
      <c r="E73" s="59"/>
      <c r="F73" s="58"/>
      <c r="G73" s="58" t="s">
        <v>350</v>
      </c>
      <c r="H73" s="58"/>
      <c r="I73" s="58"/>
      <c r="J73" s="58" t="s">
        <v>351</v>
      </c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60"/>
      <c r="W73" s="60"/>
      <c r="X73" s="60"/>
      <c r="Y73" s="60"/>
      <c r="Z73" s="60"/>
    </row>
    <row r="74" spans="1:26" ht="72">
      <c r="A74" s="43">
        <v>17</v>
      </c>
      <c r="B74" s="44" t="s">
        <v>114</v>
      </c>
      <c r="C74" s="45">
        <v>8.036</v>
      </c>
      <c r="D74" s="46">
        <v>730.26</v>
      </c>
      <c r="E74" s="47" t="s">
        <v>115</v>
      </c>
      <c r="F74" s="46">
        <v>58.05</v>
      </c>
      <c r="G74" s="46" t="s">
        <v>116</v>
      </c>
      <c r="H74" s="46" t="s">
        <v>117</v>
      </c>
      <c r="I74" s="46">
        <v>466</v>
      </c>
      <c r="J74" s="46">
        <v>41357</v>
      </c>
      <c r="K74" s="47" t="s">
        <v>118</v>
      </c>
      <c r="L74" s="47" t="s">
        <v>28</v>
      </c>
      <c r="M74" s="47">
        <v>100</v>
      </c>
      <c r="N74" s="47">
        <v>70</v>
      </c>
      <c r="O74" s="47">
        <v>1869</v>
      </c>
      <c r="P74" s="47">
        <v>1112</v>
      </c>
      <c r="Q74" s="47">
        <v>20010</v>
      </c>
      <c r="R74" s="47">
        <v>11206</v>
      </c>
      <c r="S74" s="47">
        <v>0.85</v>
      </c>
      <c r="T74" s="47" t="s">
        <v>29</v>
      </c>
      <c r="U74" s="47">
        <v>2791</v>
      </c>
      <c r="V74" s="32"/>
      <c r="W74" s="32"/>
      <c r="X74" s="32"/>
      <c r="Y74" s="32"/>
      <c r="Z74" s="32"/>
    </row>
    <row r="75" spans="1:26" s="5" customFormat="1" ht="12.75">
      <c r="A75" s="56"/>
      <c r="B75" s="62" t="s">
        <v>292</v>
      </c>
      <c r="C75" s="57" t="s">
        <v>352</v>
      </c>
      <c r="D75" s="58"/>
      <c r="E75" s="59"/>
      <c r="F75" s="58"/>
      <c r="G75" s="58" t="s">
        <v>333</v>
      </c>
      <c r="H75" s="58"/>
      <c r="I75" s="58"/>
      <c r="J75" s="58" t="s">
        <v>353</v>
      </c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60"/>
      <c r="W75" s="60"/>
      <c r="X75" s="60"/>
      <c r="Y75" s="60"/>
      <c r="Z75" s="60"/>
    </row>
    <row r="76" spans="1:26" s="5" customFormat="1" ht="24">
      <c r="A76" s="56"/>
      <c r="B76" s="62" t="s">
        <v>296</v>
      </c>
      <c r="C76" s="57" t="s">
        <v>349</v>
      </c>
      <c r="D76" s="58"/>
      <c r="E76" s="59"/>
      <c r="F76" s="58"/>
      <c r="G76" s="58" t="s">
        <v>354</v>
      </c>
      <c r="H76" s="58"/>
      <c r="I76" s="58"/>
      <c r="J76" s="58" t="s">
        <v>355</v>
      </c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60"/>
      <c r="W76" s="60"/>
      <c r="X76" s="60"/>
      <c r="Y76" s="60"/>
      <c r="Z76" s="60"/>
    </row>
    <row r="77" spans="1:26" ht="36">
      <c r="A77" s="38">
        <v>18</v>
      </c>
      <c r="B77" s="39" t="s">
        <v>119</v>
      </c>
      <c r="C77" s="40">
        <v>9.97</v>
      </c>
      <c r="D77" s="41">
        <v>538.46</v>
      </c>
      <c r="E77" s="42" t="s">
        <v>120</v>
      </c>
      <c r="F77" s="41"/>
      <c r="G77" s="41">
        <v>5368</v>
      </c>
      <c r="H77" s="41" t="s">
        <v>121</v>
      </c>
      <c r="I77" s="41"/>
      <c r="J77" s="41">
        <v>17962</v>
      </c>
      <c r="K77" s="42" t="s">
        <v>122</v>
      </c>
      <c r="L77" s="42" t="s">
        <v>56</v>
      </c>
      <c r="M77" s="42">
        <v>130</v>
      </c>
      <c r="N77" s="42">
        <v>89</v>
      </c>
      <c r="O77" s="42"/>
      <c r="P77" s="42"/>
      <c r="Q77" s="42"/>
      <c r="R77" s="42"/>
      <c r="S77" s="42">
        <v>0.85</v>
      </c>
      <c r="T77" s="42" t="s">
        <v>29</v>
      </c>
      <c r="U77" s="42"/>
      <c r="V77" s="32"/>
      <c r="W77" s="32"/>
      <c r="X77" s="32"/>
      <c r="Y77" s="32"/>
      <c r="Z77" s="32"/>
    </row>
    <row r="78" spans="1:26" ht="60">
      <c r="A78" s="43">
        <v>19</v>
      </c>
      <c r="B78" s="44" t="s">
        <v>123</v>
      </c>
      <c r="C78" s="45">
        <v>1.96</v>
      </c>
      <c r="D78" s="46">
        <v>1038.56</v>
      </c>
      <c r="E78" s="47" t="s">
        <v>124</v>
      </c>
      <c r="F78" s="46">
        <v>58.43</v>
      </c>
      <c r="G78" s="46" t="s">
        <v>125</v>
      </c>
      <c r="H78" s="46" t="s">
        <v>126</v>
      </c>
      <c r="I78" s="46">
        <v>115</v>
      </c>
      <c r="J78" s="46">
        <v>16141</v>
      </c>
      <c r="K78" s="47" t="s">
        <v>127</v>
      </c>
      <c r="L78" s="47" t="s">
        <v>28</v>
      </c>
      <c r="M78" s="47">
        <v>100</v>
      </c>
      <c r="N78" s="47">
        <v>70</v>
      </c>
      <c r="O78" s="47">
        <v>684</v>
      </c>
      <c r="P78" s="47">
        <v>407</v>
      </c>
      <c r="Q78" s="47">
        <v>7325</v>
      </c>
      <c r="R78" s="47">
        <v>4102</v>
      </c>
      <c r="S78" s="47">
        <v>0.85</v>
      </c>
      <c r="T78" s="47" t="s">
        <v>29</v>
      </c>
      <c r="U78" s="47">
        <v>649</v>
      </c>
      <c r="V78" s="32"/>
      <c r="W78" s="32"/>
      <c r="X78" s="32"/>
      <c r="Y78" s="32"/>
      <c r="Z78" s="32"/>
    </row>
    <row r="79" spans="1:26" s="5" customFormat="1" ht="12.75">
      <c r="A79" s="64"/>
      <c r="B79" s="68" t="s">
        <v>292</v>
      </c>
      <c r="C79" s="65" t="s">
        <v>352</v>
      </c>
      <c r="D79" s="66"/>
      <c r="E79" s="67"/>
      <c r="F79" s="66"/>
      <c r="G79" s="66" t="s">
        <v>356</v>
      </c>
      <c r="H79" s="66"/>
      <c r="I79" s="66"/>
      <c r="J79" s="66" t="s">
        <v>357</v>
      </c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0"/>
      <c r="W79" s="60"/>
      <c r="X79" s="60"/>
      <c r="Y79" s="60"/>
      <c r="Z79" s="60"/>
    </row>
    <row r="80" spans="1:26" s="5" customFormat="1" ht="24">
      <c r="A80" s="64"/>
      <c r="B80" s="68" t="s">
        <v>296</v>
      </c>
      <c r="C80" s="65" t="s">
        <v>349</v>
      </c>
      <c r="D80" s="66"/>
      <c r="E80" s="67"/>
      <c r="F80" s="66"/>
      <c r="G80" s="66" t="s">
        <v>358</v>
      </c>
      <c r="H80" s="66"/>
      <c r="I80" s="66"/>
      <c r="J80" s="66" t="s">
        <v>359</v>
      </c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0"/>
      <c r="W80" s="60"/>
      <c r="X80" s="60"/>
      <c r="Y80" s="60"/>
      <c r="Z80" s="60"/>
    </row>
    <row r="81" spans="1:26" ht="48">
      <c r="A81" s="43">
        <v>20</v>
      </c>
      <c r="B81" s="44" t="s">
        <v>128</v>
      </c>
      <c r="C81" s="45">
        <v>225.4</v>
      </c>
      <c r="D81" s="46">
        <v>19.8</v>
      </c>
      <c r="E81" s="47" t="s">
        <v>129</v>
      </c>
      <c r="F81" s="46"/>
      <c r="G81" s="46">
        <v>4463</v>
      </c>
      <c r="H81" s="46" t="s">
        <v>130</v>
      </c>
      <c r="I81" s="46"/>
      <c r="J81" s="46">
        <v>9228</v>
      </c>
      <c r="K81" s="47" t="s">
        <v>131</v>
      </c>
      <c r="L81" s="47" t="s">
        <v>56</v>
      </c>
      <c r="M81" s="47">
        <v>130</v>
      </c>
      <c r="N81" s="47">
        <v>89</v>
      </c>
      <c r="O81" s="47"/>
      <c r="P81" s="47"/>
      <c r="Q81" s="47"/>
      <c r="R81" s="47"/>
      <c r="S81" s="47">
        <v>0.85</v>
      </c>
      <c r="T81" s="47" t="s">
        <v>29</v>
      </c>
      <c r="U81" s="47"/>
      <c r="V81" s="32"/>
      <c r="W81" s="32"/>
      <c r="X81" s="32"/>
      <c r="Y81" s="32"/>
      <c r="Z81" s="32"/>
    </row>
    <row r="82" spans="1:26" ht="36">
      <c r="A82" s="99" t="s">
        <v>132</v>
      </c>
      <c r="B82" s="100"/>
      <c r="C82" s="100"/>
      <c r="D82" s="100"/>
      <c r="E82" s="100"/>
      <c r="F82" s="100"/>
      <c r="G82" s="41">
        <v>76423</v>
      </c>
      <c r="H82" s="41" t="s">
        <v>133</v>
      </c>
      <c r="I82" s="41" t="s">
        <v>134</v>
      </c>
      <c r="J82" s="41">
        <v>476136</v>
      </c>
      <c r="K82" s="42" t="s">
        <v>135</v>
      </c>
      <c r="L82" s="42"/>
      <c r="M82" s="42"/>
      <c r="N82" s="42"/>
      <c r="O82" s="42"/>
      <c r="P82" s="42"/>
      <c r="Q82" s="42"/>
      <c r="R82" s="42"/>
      <c r="S82" s="42"/>
      <c r="T82" s="42"/>
      <c r="U82" s="42" t="s">
        <v>136</v>
      </c>
      <c r="V82" s="32"/>
      <c r="W82" s="32"/>
      <c r="X82" s="32"/>
      <c r="Y82" s="32"/>
      <c r="Z82" s="32"/>
    </row>
    <row r="83" spans="1:26" ht="12.75">
      <c r="A83" s="99" t="s">
        <v>137</v>
      </c>
      <c r="B83" s="100"/>
      <c r="C83" s="100"/>
      <c r="D83" s="100"/>
      <c r="E83" s="100"/>
      <c r="F83" s="100"/>
      <c r="G83" s="41"/>
      <c r="H83" s="41"/>
      <c r="I83" s="41"/>
      <c r="J83" s="41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32"/>
      <c r="W83" s="32"/>
      <c r="X83" s="32"/>
      <c r="Y83" s="32"/>
      <c r="Z83" s="32"/>
    </row>
    <row r="84" spans="1:26" ht="12.75">
      <c r="A84" s="99" t="s">
        <v>138</v>
      </c>
      <c r="B84" s="100"/>
      <c r="C84" s="100"/>
      <c r="D84" s="100"/>
      <c r="E84" s="100"/>
      <c r="F84" s="100"/>
      <c r="G84" s="41">
        <v>9818</v>
      </c>
      <c r="H84" s="41"/>
      <c r="I84" s="41"/>
      <c r="J84" s="41">
        <v>120890</v>
      </c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32"/>
      <c r="W84" s="32"/>
      <c r="X84" s="32"/>
      <c r="Y84" s="32"/>
      <c r="Z84" s="32"/>
    </row>
    <row r="85" spans="1:26" ht="12.75">
      <c r="A85" s="99" t="s">
        <v>139</v>
      </c>
      <c r="B85" s="100"/>
      <c r="C85" s="100"/>
      <c r="D85" s="100"/>
      <c r="E85" s="100"/>
      <c r="F85" s="100"/>
      <c r="G85" s="41">
        <v>54472</v>
      </c>
      <c r="H85" s="41"/>
      <c r="I85" s="41"/>
      <c r="J85" s="41">
        <v>298351</v>
      </c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32"/>
      <c r="W85" s="32"/>
      <c r="X85" s="32"/>
      <c r="Y85" s="32"/>
      <c r="Z85" s="32"/>
    </row>
    <row r="86" spans="1:26" ht="12.75">
      <c r="A86" s="99" t="s">
        <v>140</v>
      </c>
      <c r="B86" s="100"/>
      <c r="C86" s="100"/>
      <c r="D86" s="100"/>
      <c r="E86" s="100"/>
      <c r="F86" s="100"/>
      <c r="G86" s="41">
        <v>13635</v>
      </c>
      <c r="H86" s="41"/>
      <c r="I86" s="41"/>
      <c r="J86" s="41">
        <v>76757</v>
      </c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32"/>
      <c r="W86" s="32"/>
      <c r="X86" s="32"/>
      <c r="Y86" s="32"/>
      <c r="Z86" s="32"/>
    </row>
    <row r="87" spans="1:26" ht="12.75">
      <c r="A87" s="107" t="s">
        <v>141</v>
      </c>
      <c r="B87" s="108"/>
      <c r="C87" s="108"/>
      <c r="D87" s="108"/>
      <c r="E87" s="108"/>
      <c r="F87" s="108"/>
      <c r="G87" s="41">
        <v>11049</v>
      </c>
      <c r="H87" s="41"/>
      <c r="I87" s="41"/>
      <c r="J87" s="41">
        <v>117410</v>
      </c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32"/>
      <c r="W87" s="32"/>
      <c r="X87" s="32"/>
      <c r="Y87" s="32"/>
      <c r="Z87" s="32"/>
    </row>
    <row r="88" spans="1:26" ht="12.75">
      <c r="A88" s="107" t="s">
        <v>142</v>
      </c>
      <c r="B88" s="108"/>
      <c r="C88" s="108"/>
      <c r="D88" s="108"/>
      <c r="E88" s="108"/>
      <c r="F88" s="108"/>
      <c r="G88" s="41">
        <v>6522</v>
      </c>
      <c r="H88" s="41"/>
      <c r="I88" s="41"/>
      <c r="J88" s="41">
        <v>64623</v>
      </c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32"/>
      <c r="W88" s="32"/>
      <c r="X88" s="32"/>
      <c r="Y88" s="32"/>
      <c r="Z88" s="32"/>
    </row>
    <row r="89" spans="1:26" ht="25.5" customHeight="1">
      <c r="A89" s="107" t="s">
        <v>143</v>
      </c>
      <c r="B89" s="108"/>
      <c r="C89" s="108"/>
      <c r="D89" s="108"/>
      <c r="E89" s="108"/>
      <c r="F89" s="108"/>
      <c r="G89" s="41"/>
      <c r="H89" s="41"/>
      <c r="I89" s="41"/>
      <c r="J89" s="41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32"/>
      <c r="W89" s="32"/>
      <c r="X89" s="32"/>
      <c r="Y89" s="32"/>
      <c r="Z89" s="32"/>
    </row>
    <row r="90" spans="1:26" ht="12.75">
      <c r="A90" s="99" t="s">
        <v>144</v>
      </c>
      <c r="B90" s="100"/>
      <c r="C90" s="100"/>
      <c r="D90" s="100"/>
      <c r="E90" s="100"/>
      <c r="F90" s="100"/>
      <c r="G90" s="41">
        <v>92952</v>
      </c>
      <c r="H90" s="41"/>
      <c r="I90" s="41"/>
      <c r="J90" s="41">
        <v>658039</v>
      </c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32"/>
      <c r="W90" s="32"/>
      <c r="X90" s="32"/>
      <c r="Y90" s="32"/>
      <c r="Z90" s="32"/>
    </row>
    <row r="91" spans="1:26" ht="12.75">
      <c r="A91" s="99" t="s">
        <v>145</v>
      </c>
      <c r="B91" s="100"/>
      <c r="C91" s="100"/>
      <c r="D91" s="100"/>
      <c r="E91" s="100"/>
      <c r="F91" s="100"/>
      <c r="G91" s="41">
        <v>1042</v>
      </c>
      <c r="H91" s="41"/>
      <c r="I91" s="41"/>
      <c r="J91" s="41">
        <v>130</v>
      </c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32"/>
      <c r="W91" s="32"/>
      <c r="X91" s="32"/>
      <c r="Y91" s="32"/>
      <c r="Z91" s="32"/>
    </row>
    <row r="92" spans="1:26" ht="12.75">
      <c r="A92" s="99" t="s">
        <v>146</v>
      </c>
      <c r="B92" s="100"/>
      <c r="C92" s="100"/>
      <c r="D92" s="100"/>
      <c r="E92" s="100"/>
      <c r="F92" s="100"/>
      <c r="G92" s="41">
        <v>93994</v>
      </c>
      <c r="H92" s="41"/>
      <c r="I92" s="41"/>
      <c r="J92" s="41">
        <v>658169</v>
      </c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32"/>
      <c r="W92" s="32"/>
      <c r="X92" s="32"/>
      <c r="Y92" s="32"/>
      <c r="Z92" s="32"/>
    </row>
    <row r="93" spans="1:26" s="71" customFormat="1" ht="12.75">
      <c r="A93" s="93" t="s">
        <v>147</v>
      </c>
      <c r="B93" s="94"/>
      <c r="C93" s="94"/>
      <c r="D93" s="94"/>
      <c r="E93" s="94"/>
      <c r="F93" s="95"/>
      <c r="G93" s="76">
        <v>93994</v>
      </c>
      <c r="H93" s="76"/>
      <c r="I93" s="76"/>
      <c r="J93" s="76">
        <v>658169</v>
      </c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22"/>
      <c r="W93" s="22"/>
      <c r="X93" s="22"/>
      <c r="Y93" s="22"/>
      <c r="Z93" s="22"/>
    </row>
    <row r="94" spans="1:26" s="74" customFormat="1" ht="12.75">
      <c r="A94" s="96" t="s">
        <v>398</v>
      </c>
      <c r="B94" s="97"/>
      <c r="C94" s="97"/>
      <c r="D94" s="97"/>
      <c r="E94" s="97"/>
      <c r="F94" s="98"/>
      <c r="G94" s="80">
        <v>113</v>
      </c>
      <c r="H94" s="78"/>
      <c r="I94" s="78"/>
      <c r="J94" s="80">
        <v>97</v>
      </c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3"/>
      <c r="W94" s="73"/>
      <c r="X94" s="73"/>
      <c r="Y94" s="73"/>
      <c r="Z94" s="73"/>
    </row>
    <row r="95" spans="1:26" s="74" customFormat="1" ht="12.75">
      <c r="A95" s="96" t="s">
        <v>399</v>
      </c>
      <c r="B95" s="97"/>
      <c r="C95" s="97"/>
      <c r="D95" s="97"/>
      <c r="E95" s="97"/>
      <c r="F95" s="98"/>
      <c r="G95" s="80">
        <v>66</v>
      </c>
      <c r="H95" s="78"/>
      <c r="I95" s="78"/>
      <c r="J95" s="80">
        <v>53</v>
      </c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3"/>
      <c r="W95" s="73"/>
      <c r="X95" s="73"/>
      <c r="Y95" s="73"/>
      <c r="Z95" s="73"/>
    </row>
    <row r="96" spans="1:26" ht="21" customHeight="1">
      <c r="A96" s="109" t="s">
        <v>148</v>
      </c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32"/>
      <c r="W96" s="32"/>
      <c r="X96" s="32"/>
      <c r="Y96" s="32"/>
      <c r="Z96" s="32"/>
    </row>
    <row r="97" spans="1:26" ht="17.25" customHeight="1">
      <c r="A97" s="111" t="s">
        <v>149</v>
      </c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32"/>
      <c r="W97" s="32"/>
      <c r="X97" s="32"/>
      <c r="Y97" s="32"/>
      <c r="Z97" s="32"/>
    </row>
    <row r="98" spans="1:26" ht="48">
      <c r="A98" s="43">
        <v>21</v>
      </c>
      <c r="B98" s="44" t="s">
        <v>150</v>
      </c>
      <c r="C98" s="45">
        <v>1.2</v>
      </c>
      <c r="D98" s="46">
        <v>675.66</v>
      </c>
      <c r="E98" s="47" t="s">
        <v>151</v>
      </c>
      <c r="F98" s="46" t="s">
        <v>152</v>
      </c>
      <c r="G98" s="46" t="s">
        <v>153</v>
      </c>
      <c r="H98" s="46" t="s">
        <v>154</v>
      </c>
      <c r="I98" s="46" t="s">
        <v>155</v>
      </c>
      <c r="J98" s="46">
        <v>7863</v>
      </c>
      <c r="K98" s="47" t="s">
        <v>156</v>
      </c>
      <c r="L98" s="47" t="s">
        <v>28</v>
      </c>
      <c r="M98" s="47">
        <v>108</v>
      </c>
      <c r="N98" s="47">
        <v>68</v>
      </c>
      <c r="O98" s="47">
        <v>531</v>
      </c>
      <c r="P98" s="47">
        <v>335</v>
      </c>
      <c r="Q98" s="47">
        <v>5691</v>
      </c>
      <c r="R98" s="47">
        <v>3372</v>
      </c>
      <c r="S98" s="47">
        <v>0.85</v>
      </c>
      <c r="T98" s="47">
        <v>0.8</v>
      </c>
      <c r="U98" s="47" t="s">
        <v>157</v>
      </c>
      <c r="V98" s="32"/>
      <c r="W98" s="32"/>
      <c r="X98" s="32"/>
      <c r="Y98" s="32"/>
      <c r="Z98" s="32"/>
    </row>
    <row r="99" spans="1:26" s="5" customFormat="1" ht="12.75">
      <c r="A99" s="56"/>
      <c r="B99" s="62" t="s">
        <v>292</v>
      </c>
      <c r="C99" s="57" t="s">
        <v>324</v>
      </c>
      <c r="D99" s="58"/>
      <c r="E99" s="59"/>
      <c r="F99" s="58"/>
      <c r="G99" s="58" t="s">
        <v>360</v>
      </c>
      <c r="H99" s="58"/>
      <c r="I99" s="58"/>
      <c r="J99" s="58" t="s">
        <v>361</v>
      </c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60"/>
      <c r="W99" s="60"/>
      <c r="X99" s="60"/>
      <c r="Y99" s="60"/>
      <c r="Z99" s="60"/>
    </row>
    <row r="100" spans="1:26" s="5" customFormat="1" ht="12.75">
      <c r="A100" s="56"/>
      <c r="B100" s="62" t="s">
        <v>296</v>
      </c>
      <c r="C100" s="57" t="s">
        <v>327</v>
      </c>
      <c r="D100" s="58"/>
      <c r="E100" s="59"/>
      <c r="F100" s="58"/>
      <c r="G100" s="58" t="s">
        <v>362</v>
      </c>
      <c r="H100" s="58"/>
      <c r="I100" s="58"/>
      <c r="J100" s="58" t="s">
        <v>363</v>
      </c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60"/>
      <c r="W100" s="60"/>
      <c r="X100" s="60"/>
      <c r="Y100" s="60"/>
      <c r="Z100" s="60"/>
    </row>
    <row r="101" spans="1:26" ht="60">
      <c r="A101" s="43">
        <v>22</v>
      </c>
      <c r="B101" s="44" t="s">
        <v>158</v>
      </c>
      <c r="C101" s="45">
        <v>1.2</v>
      </c>
      <c r="D101" s="46">
        <v>22972.81</v>
      </c>
      <c r="E101" s="47" t="s">
        <v>159</v>
      </c>
      <c r="F101" s="46" t="s">
        <v>160</v>
      </c>
      <c r="G101" s="46" t="s">
        <v>161</v>
      </c>
      <c r="H101" s="46" t="s">
        <v>162</v>
      </c>
      <c r="I101" s="46" t="s">
        <v>163</v>
      </c>
      <c r="J101" s="46">
        <v>117943</v>
      </c>
      <c r="K101" s="47" t="s">
        <v>164</v>
      </c>
      <c r="L101" s="47" t="s">
        <v>28</v>
      </c>
      <c r="M101" s="47">
        <v>128</v>
      </c>
      <c r="N101" s="47">
        <v>83</v>
      </c>
      <c r="O101" s="47">
        <v>1379</v>
      </c>
      <c r="P101" s="47">
        <v>760</v>
      </c>
      <c r="Q101" s="47">
        <v>14753</v>
      </c>
      <c r="R101" s="47">
        <v>7653</v>
      </c>
      <c r="S101" s="47">
        <v>0.85</v>
      </c>
      <c r="T101" s="47" t="s">
        <v>29</v>
      </c>
      <c r="U101" s="47" t="s">
        <v>165</v>
      </c>
      <c r="V101" s="32"/>
      <c r="W101" s="32"/>
      <c r="X101" s="32"/>
      <c r="Y101" s="32"/>
      <c r="Z101" s="32"/>
    </row>
    <row r="102" spans="1:26" s="5" customFormat="1" ht="12.75">
      <c r="A102" s="56"/>
      <c r="B102" s="62" t="s">
        <v>292</v>
      </c>
      <c r="C102" s="57" t="s">
        <v>364</v>
      </c>
      <c r="D102" s="58"/>
      <c r="E102" s="59"/>
      <c r="F102" s="58"/>
      <c r="G102" s="58" t="s">
        <v>365</v>
      </c>
      <c r="H102" s="58"/>
      <c r="I102" s="58"/>
      <c r="J102" s="58" t="s">
        <v>366</v>
      </c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60"/>
      <c r="W102" s="60"/>
      <c r="X102" s="60"/>
      <c r="Y102" s="60"/>
      <c r="Z102" s="60"/>
    </row>
    <row r="103" spans="1:26" s="5" customFormat="1" ht="24">
      <c r="A103" s="56"/>
      <c r="B103" s="62" t="s">
        <v>296</v>
      </c>
      <c r="C103" s="57" t="s">
        <v>367</v>
      </c>
      <c r="D103" s="58"/>
      <c r="E103" s="59"/>
      <c r="F103" s="58"/>
      <c r="G103" s="58" t="s">
        <v>368</v>
      </c>
      <c r="H103" s="58"/>
      <c r="I103" s="58"/>
      <c r="J103" s="58" t="s">
        <v>369</v>
      </c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60"/>
      <c r="W103" s="60"/>
      <c r="X103" s="60"/>
      <c r="Y103" s="60"/>
      <c r="Z103" s="60"/>
    </row>
    <row r="104" spans="1:26" ht="48">
      <c r="A104" s="43">
        <v>23</v>
      </c>
      <c r="B104" s="44" t="s">
        <v>166</v>
      </c>
      <c r="C104" s="45">
        <v>0.12</v>
      </c>
      <c r="D104" s="46">
        <v>768.28</v>
      </c>
      <c r="E104" s="47" t="s">
        <v>167</v>
      </c>
      <c r="F104" s="46"/>
      <c r="G104" s="46" t="s">
        <v>168</v>
      </c>
      <c r="H104" s="46" t="s">
        <v>169</v>
      </c>
      <c r="I104" s="46"/>
      <c r="J104" s="46">
        <v>1057</v>
      </c>
      <c r="K104" s="47" t="s">
        <v>170</v>
      </c>
      <c r="L104" s="47" t="s">
        <v>28</v>
      </c>
      <c r="M104" s="47">
        <v>130</v>
      </c>
      <c r="N104" s="47">
        <v>89</v>
      </c>
      <c r="O104" s="47">
        <v>95</v>
      </c>
      <c r="P104" s="47">
        <v>55</v>
      </c>
      <c r="Q104" s="47">
        <v>1021</v>
      </c>
      <c r="R104" s="47">
        <v>559</v>
      </c>
      <c r="S104" s="47">
        <v>0.85</v>
      </c>
      <c r="T104" s="47" t="s">
        <v>29</v>
      </c>
      <c r="U104" s="47"/>
      <c r="V104" s="32"/>
      <c r="W104" s="32"/>
      <c r="X104" s="32"/>
      <c r="Y104" s="32"/>
      <c r="Z104" s="32"/>
    </row>
    <row r="105" spans="1:26" s="5" customFormat="1" ht="12.75">
      <c r="A105" s="56"/>
      <c r="B105" s="62" t="s">
        <v>292</v>
      </c>
      <c r="C105" s="57" t="s">
        <v>316</v>
      </c>
      <c r="D105" s="58"/>
      <c r="E105" s="59"/>
      <c r="F105" s="58"/>
      <c r="G105" s="58" t="s">
        <v>370</v>
      </c>
      <c r="H105" s="58"/>
      <c r="I105" s="58"/>
      <c r="J105" s="58" t="s">
        <v>371</v>
      </c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60"/>
      <c r="W105" s="60"/>
      <c r="X105" s="60"/>
      <c r="Y105" s="60"/>
      <c r="Z105" s="60"/>
    </row>
    <row r="106" spans="1:26" s="5" customFormat="1" ht="24">
      <c r="A106" s="56"/>
      <c r="B106" s="62" t="s">
        <v>296</v>
      </c>
      <c r="C106" s="57" t="s">
        <v>332</v>
      </c>
      <c r="D106" s="58"/>
      <c r="E106" s="59"/>
      <c r="F106" s="58"/>
      <c r="G106" s="58" t="s">
        <v>372</v>
      </c>
      <c r="H106" s="58"/>
      <c r="I106" s="58"/>
      <c r="J106" s="58" t="s">
        <v>373</v>
      </c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60"/>
      <c r="W106" s="60"/>
      <c r="X106" s="60"/>
      <c r="Y106" s="60"/>
      <c r="Z106" s="60"/>
    </row>
    <row r="107" spans="1:26" ht="84">
      <c r="A107" s="38">
        <v>24</v>
      </c>
      <c r="B107" s="39" t="s">
        <v>171</v>
      </c>
      <c r="C107" s="40">
        <v>2</v>
      </c>
      <c r="D107" s="41">
        <v>81.3</v>
      </c>
      <c r="E107" s="42" t="s">
        <v>172</v>
      </c>
      <c r="F107" s="41"/>
      <c r="G107" s="41">
        <v>163</v>
      </c>
      <c r="H107" s="41" t="s">
        <v>173</v>
      </c>
      <c r="I107" s="41"/>
      <c r="J107" s="41">
        <v>613</v>
      </c>
      <c r="K107" s="42" t="s">
        <v>174</v>
      </c>
      <c r="L107" s="42" t="s">
        <v>56</v>
      </c>
      <c r="M107" s="42">
        <v>130</v>
      </c>
      <c r="N107" s="42">
        <v>89</v>
      </c>
      <c r="O107" s="42"/>
      <c r="P107" s="42"/>
      <c r="Q107" s="42"/>
      <c r="R107" s="42"/>
      <c r="S107" s="42">
        <v>0.85</v>
      </c>
      <c r="T107" s="42" t="s">
        <v>29</v>
      </c>
      <c r="U107" s="42"/>
      <c r="V107" s="32"/>
      <c r="W107" s="32"/>
      <c r="X107" s="32"/>
      <c r="Y107" s="32"/>
      <c r="Z107" s="32"/>
    </row>
    <row r="108" spans="1:26" ht="48">
      <c r="A108" s="43">
        <v>25</v>
      </c>
      <c r="B108" s="44" t="s">
        <v>175</v>
      </c>
      <c r="C108" s="45">
        <v>3</v>
      </c>
      <c r="D108" s="46">
        <v>55.79</v>
      </c>
      <c r="E108" s="47" t="s">
        <v>176</v>
      </c>
      <c r="F108" s="46">
        <v>3.1</v>
      </c>
      <c r="G108" s="46" t="s">
        <v>177</v>
      </c>
      <c r="H108" s="46" t="s">
        <v>178</v>
      </c>
      <c r="I108" s="46">
        <v>9</v>
      </c>
      <c r="J108" s="46">
        <v>1123</v>
      </c>
      <c r="K108" s="47" t="s">
        <v>179</v>
      </c>
      <c r="L108" s="47" t="s">
        <v>28</v>
      </c>
      <c r="M108" s="47">
        <v>130</v>
      </c>
      <c r="N108" s="47">
        <v>89</v>
      </c>
      <c r="O108" s="47">
        <v>74</v>
      </c>
      <c r="P108" s="47">
        <v>43</v>
      </c>
      <c r="Q108" s="47">
        <v>794</v>
      </c>
      <c r="R108" s="47">
        <v>435</v>
      </c>
      <c r="S108" s="47">
        <v>0.85</v>
      </c>
      <c r="T108" s="47" t="s">
        <v>29</v>
      </c>
      <c r="U108" s="47">
        <v>55</v>
      </c>
      <c r="V108" s="32"/>
      <c r="W108" s="32"/>
      <c r="X108" s="32"/>
      <c r="Y108" s="32"/>
      <c r="Z108" s="32"/>
    </row>
    <row r="109" spans="1:26" s="5" customFormat="1" ht="12.75">
      <c r="A109" s="56"/>
      <c r="B109" s="62" t="s">
        <v>292</v>
      </c>
      <c r="C109" s="57" t="s">
        <v>316</v>
      </c>
      <c r="D109" s="58"/>
      <c r="E109" s="59"/>
      <c r="F109" s="58"/>
      <c r="G109" s="58" t="s">
        <v>374</v>
      </c>
      <c r="H109" s="58"/>
      <c r="I109" s="58"/>
      <c r="J109" s="58" t="s">
        <v>375</v>
      </c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60"/>
      <c r="W109" s="60"/>
      <c r="X109" s="60"/>
      <c r="Y109" s="60"/>
      <c r="Z109" s="60"/>
    </row>
    <row r="110" spans="1:26" s="5" customFormat="1" ht="24">
      <c r="A110" s="56"/>
      <c r="B110" s="62" t="s">
        <v>296</v>
      </c>
      <c r="C110" s="57" t="s">
        <v>332</v>
      </c>
      <c r="D110" s="58"/>
      <c r="E110" s="59"/>
      <c r="F110" s="58"/>
      <c r="G110" s="58" t="s">
        <v>376</v>
      </c>
      <c r="H110" s="58"/>
      <c r="I110" s="58"/>
      <c r="J110" s="58" t="s">
        <v>377</v>
      </c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60"/>
      <c r="W110" s="60"/>
      <c r="X110" s="60"/>
      <c r="Y110" s="60"/>
      <c r="Z110" s="60"/>
    </row>
    <row r="111" spans="1:26" ht="72">
      <c r="A111" s="38">
        <v>26</v>
      </c>
      <c r="B111" s="39" t="s">
        <v>180</v>
      </c>
      <c r="C111" s="40">
        <v>3</v>
      </c>
      <c r="D111" s="41">
        <v>437</v>
      </c>
      <c r="E111" s="42" t="s">
        <v>181</v>
      </c>
      <c r="F111" s="41"/>
      <c r="G111" s="41">
        <v>1311</v>
      </c>
      <c r="H111" s="41" t="s">
        <v>182</v>
      </c>
      <c r="I111" s="41"/>
      <c r="J111" s="41">
        <v>8322</v>
      </c>
      <c r="K111" s="42" t="s">
        <v>183</v>
      </c>
      <c r="L111" s="42" t="s">
        <v>56</v>
      </c>
      <c r="M111" s="42">
        <v>130</v>
      </c>
      <c r="N111" s="42">
        <v>89</v>
      </c>
      <c r="O111" s="42"/>
      <c r="P111" s="42"/>
      <c r="Q111" s="42"/>
      <c r="R111" s="42"/>
      <c r="S111" s="42">
        <v>0.85</v>
      </c>
      <c r="T111" s="42" t="s">
        <v>29</v>
      </c>
      <c r="U111" s="42"/>
      <c r="V111" s="32"/>
      <c r="W111" s="32"/>
      <c r="X111" s="32"/>
      <c r="Y111" s="32"/>
      <c r="Z111" s="32"/>
    </row>
    <row r="112" spans="1:26" ht="48">
      <c r="A112" s="43">
        <v>27</v>
      </c>
      <c r="B112" s="44" t="s">
        <v>184</v>
      </c>
      <c r="C112" s="45">
        <v>6</v>
      </c>
      <c r="D112" s="46">
        <v>140.13</v>
      </c>
      <c r="E112" s="47" t="s">
        <v>185</v>
      </c>
      <c r="F112" s="46" t="s">
        <v>186</v>
      </c>
      <c r="G112" s="46" t="s">
        <v>187</v>
      </c>
      <c r="H112" s="46" t="s">
        <v>188</v>
      </c>
      <c r="I112" s="46" t="s">
        <v>189</v>
      </c>
      <c r="J112" s="46">
        <v>4735</v>
      </c>
      <c r="K112" s="47" t="s">
        <v>190</v>
      </c>
      <c r="L112" s="47" t="s">
        <v>28</v>
      </c>
      <c r="M112" s="47">
        <v>130</v>
      </c>
      <c r="N112" s="47">
        <v>89</v>
      </c>
      <c r="O112" s="47">
        <v>126</v>
      </c>
      <c r="P112" s="47">
        <v>73</v>
      </c>
      <c r="Q112" s="47">
        <v>1350</v>
      </c>
      <c r="R112" s="47">
        <v>740</v>
      </c>
      <c r="S112" s="47">
        <v>0.85</v>
      </c>
      <c r="T112" s="47" t="s">
        <v>29</v>
      </c>
      <c r="U112" s="47" t="s">
        <v>191</v>
      </c>
      <c r="V112" s="32"/>
      <c r="W112" s="32"/>
      <c r="X112" s="32"/>
      <c r="Y112" s="32"/>
      <c r="Z112" s="32"/>
    </row>
    <row r="113" spans="1:26" s="5" customFormat="1" ht="12.75">
      <c r="A113" s="56"/>
      <c r="B113" s="62" t="s">
        <v>292</v>
      </c>
      <c r="C113" s="57" t="s">
        <v>316</v>
      </c>
      <c r="D113" s="58"/>
      <c r="E113" s="59"/>
      <c r="F113" s="58"/>
      <c r="G113" s="58" t="s">
        <v>378</v>
      </c>
      <c r="H113" s="58"/>
      <c r="I113" s="58"/>
      <c r="J113" s="58" t="s">
        <v>379</v>
      </c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60"/>
      <c r="W113" s="60"/>
      <c r="X113" s="60"/>
      <c r="Y113" s="60"/>
      <c r="Z113" s="60"/>
    </row>
    <row r="114" spans="1:26" s="5" customFormat="1" ht="24">
      <c r="A114" s="56"/>
      <c r="B114" s="62" t="s">
        <v>296</v>
      </c>
      <c r="C114" s="57" t="s">
        <v>332</v>
      </c>
      <c r="D114" s="58"/>
      <c r="E114" s="59"/>
      <c r="F114" s="58"/>
      <c r="G114" s="58" t="s">
        <v>380</v>
      </c>
      <c r="H114" s="58"/>
      <c r="I114" s="58"/>
      <c r="J114" s="58" t="s">
        <v>381</v>
      </c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60"/>
      <c r="W114" s="60"/>
      <c r="X114" s="60"/>
      <c r="Y114" s="60"/>
      <c r="Z114" s="60"/>
    </row>
    <row r="115" spans="1:26" ht="60">
      <c r="A115" s="43">
        <v>28</v>
      </c>
      <c r="B115" s="44" t="s">
        <v>192</v>
      </c>
      <c r="C115" s="45">
        <v>1</v>
      </c>
      <c r="D115" s="46">
        <v>158.46</v>
      </c>
      <c r="E115" s="47" t="s">
        <v>193</v>
      </c>
      <c r="F115" s="46" t="s">
        <v>194</v>
      </c>
      <c r="G115" s="46" t="s">
        <v>195</v>
      </c>
      <c r="H115" s="46" t="s">
        <v>196</v>
      </c>
      <c r="I115" s="46" t="s">
        <v>197</v>
      </c>
      <c r="J115" s="46">
        <v>1170</v>
      </c>
      <c r="K115" s="47" t="s">
        <v>198</v>
      </c>
      <c r="L115" s="47" t="s">
        <v>28</v>
      </c>
      <c r="M115" s="47">
        <v>130</v>
      </c>
      <c r="N115" s="47">
        <v>89</v>
      </c>
      <c r="O115" s="47">
        <v>53</v>
      </c>
      <c r="P115" s="47">
        <v>31</v>
      </c>
      <c r="Q115" s="47">
        <v>566</v>
      </c>
      <c r="R115" s="47">
        <v>310</v>
      </c>
      <c r="S115" s="47">
        <v>0.85</v>
      </c>
      <c r="T115" s="47" t="s">
        <v>29</v>
      </c>
      <c r="U115" s="47" t="s">
        <v>199</v>
      </c>
      <c r="V115" s="32"/>
      <c r="W115" s="32"/>
      <c r="X115" s="32"/>
      <c r="Y115" s="32"/>
      <c r="Z115" s="32"/>
    </row>
    <row r="116" spans="1:26" s="5" customFormat="1" ht="12.75">
      <c r="A116" s="56"/>
      <c r="B116" s="62" t="s">
        <v>292</v>
      </c>
      <c r="C116" s="57" t="s">
        <v>316</v>
      </c>
      <c r="D116" s="58"/>
      <c r="E116" s="59"/>
      <c r="F116" s="58"/>
      <c r="G116" s="58" t="s">
        <v>382</v>
      </c>
      <c r="H116" s="58"/>
      <c r="I116" s="58"/>
      <c r="J116" s="58" t="s">
        <v>383</v>
      </c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60"/>
      <c r="W116" s="60"/>
      <c r="X116" s="60"/>
      <c r="Y116" s="60"/>
      <c r="Z116" s="60"/>
    </row>
    <row r="117" spans="1:26" s="5" customFormat="1" ht="24">
      <c r="A117" s="56"/>
      <c r="B117" s="62" t="s">
        <v>296</v>
      </c>
      <c r="C117" s="57" t="s">
        <v>332</v>
      </c>
      <c r="D117" s="58"/>
      <c r="E117" s="59"/>
      <c r="F117" s="58"/>
      <c r="G117" s="58" t="s">
        <v>384</v>
      </c>
      <c r="H117" s="58"/>
      <c r="I117" s="58"/>
      <c r="J117" s="58" t="s">
        <v>385</v>
      </c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60"/>
      <c r="W117" s="60"/>
      <c r="X117" s="60"/>
      <c r="Y117" s="60"/>
      <c r="Z117" s="60"/>
    </row>
    <row r="118" spans="1:26" ht="48">
      <c r="A118" s="43">
        <v>29</v>
      </c>
      <c r="B118" s="44" t="s">
        <v>200</v>
      </c>
      <c r="C118" s="45">
        <v>0.816</v>
      </c>
      <c r="D118" s="46">
        <v>331.98</v>
      </c>
      <c r="E118" s="47" t="s">
        <v>108</v>
      </c>
      <c r="F118" s="46" t="s">
        <v>109</v>
      </c>
      <c r="G118" s="46" t="s">
        <v>201</v>
      </c>
      <c r="H118" s="46" t="s">
        <v>202</v>
      </c>
      <c r="I118" s="46">
        <v>8</v>
      </c>
      <c r="J118" s="46">
        <v>1637</v>
      </c>
      <c r="K118" s="47" t="s">
        <v>203</v>
      </c>
      <c r="L118" s="47" t="s">
        <v>28</v>
      </c>
      <c r="M118" s="47">
        <v>90</v>
      </c>
      <c r="N118" s="47">
        <v>70</v>
      </c>
      <c r="O118" s="47">
        <v>52</v>
      </c>
      <c r="P118" s="47">
        <v>35</v>
      </c>
      <c r="Q118" s="47">
        <v>562</v>
      </c>
      <c r="R118" s="47">
        <v>350</v>
      </c>
      <c r="S118" s="47">
        <v>0.85</v>
      </c>
      <c r="T118" s="47" t="s">
        <v>29</v>
      </c>
      <c r="U118" s="47" t="s">
        <v>204</v>
      </c>
      <c r="V118" s="32"/>
      <c r="W118" s="32"/>
      <c r="X118" s="32"/>
      <c r="Y118" s="32"/>
      <c r="Z118" s="32"/>
    </row>
    <row r="119" spans="1:26" s="5" customFormat="1" ht="12.75">
      <c r="A119" s="56"/>
      <c r="B119" s="62" t="s">
        <v>292</v>
      </c>
      <c r="C119" s="57" t="s">
        <v>346</v>
      </c>
      <c r="D119" s="58"/>
      <c r="E119" s="59"/>
      <c r="F119" s="58"/>
      <c r="G119" s="58" t="s">
        <v>386</v>
      </c>
      <c r="H119" s="58"/>
      <c r="I119" s="58"/>
      <c r="J119" s="58" t="s">
        <v>387</v>
      </c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60"/>
      <c r="W119" s="60"/>
      <c r="X119" s="60"/>
      <c r="Y119" s="60"/>
      <c r="Z119" s="60"/>
    </row>
    <row r="120" spans="1:26" s="5" customFormat="1" ht="24">
      <c r="A120" s="56"/>
      <c r="B120" s="62" t="s">
        <v>296</v>
      </c>
      <c r="C120" s="57" t="s">
        <v>349</v>
      </c>
      <c r="D120" s="58"/>
      <c r="E120" s="59"/>
      <c r="F120" s="58"/>
      <c r="G120" s="58" t="s">
        <v>388</v>
      </c>
      <c r="H120" s="58"/>
      <c r="I120" s="58"/>
      <c r="J120" s="58" t="s">
        <v>389</v>
      </c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60"/>
      <c r="W120" s="60"/>
      <c r="X120" s="60"/>
      <c r="Y120" s="60"/>
      <c r="Z120" s="60"/>
    </row>
    <row r="121" spans="1:26" ht="72">
      <c r="A121" s="43">
        <v>30</v>
      </c>
      <c r="B121" s="44" t="s">
        <v>114</v>
      </c>
      <c r="C121" s="45">
        <v>3</v>
      </c>
      <c r="D121" s="46">
        <v>730.26</v>
      </c>
      <c r="E121" s="47" t="s">
        <v>115</v>
      </c>
      <c r="F121" s="46">
        <v>58.05</v>
      </c>
      <c r="G121" s="46" t="s">
        <v>205</v>
      </c>
      <c r="H121" s="46" t="s">
        <v>206</v>
      </c>
      <c r="I121" s="46">
        <v>174</v>
      </c>
      <c r="J121" s="46">
        <v>15439</v>
      </c>
      <c r="K121" s="47" t="s">
        <v>207</v>
      </c>
      <c r="L121" s="47" t="s">
        <v>28</v>
      </c>
      <c r="M121" s="47">
        <v>100</v>
      </c>
      <c r="N121" s="47">
        <v>70</v>
      </c>
      <c r="O121" s="47">
        <v>698</v>
      </c>
      <c r="P121" s="47">
        <v>415</v>
      </c>
      <c r="Q121" s="47">
        <v>7470</v>
      </c>
      <c r="R121" s="47">
        <v>4183</v>
      </c>
      <c r="S121" s="47">
        <v>0.85</v>
      </c>
      <c r="T121" s="47" t="s">
        <v>29</v>
      </c>
      <c r="U121" s="47">
        <v>1042</v>
      </c>
      <c r="V121" s="32"/>
      <c r="W121" s="32"/>
      <c r="X121" s="32"/>
      <c r="Y121" s="32"/>
      <c r="Z121" s="32"/>
    </row>
    <row r="122" spans="1:26" s="5" customFormat="1" ht="12.75">
      <c r="A122" s="56"/>
      <c r="B122" s="62" t="s">
        <v>292</v>
      </c>
      <c r="C122" s="57" t="s">
        <v>352</v>
      </c>
      <c r="D122" s="58"/>
      <c r="E122" s="59"/>
      <c r="F122" s="58"/>
      <c r="G122" s="58" t="s">
        <v>390</v>
      </c>
      <c r="H122" s="58"/>
      <c r="I122" s="58"/>
      <c r="J122" s="58" t="s">
        <v>391</v>
      </c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60"/>
      <c r="W122" s="60"/>
      <c r="X122" s="60"/>
      <c r="Y122" s="60"/>
      <c r="Z122" s="60"/>
    </row>
    <row r="123" spans="1:26" s="5" customFormat="1" ht="24">
      <c r="A123" s="56"/>
      <c r="B123" s="62" t="s">
        <v>296</v>
      </c>
      <c r="C123" s="57" t="s">
        <v>349</v>
      </c>
      <c r="D123" s="58"/>
      <c r="E123" s="59"/>
      <c r="F123" s="58"/>
      <c r="G123" s="58" t="s">
        <v>392</v>
      </c>
      <c r="H123" s="58"/>
      <c r="I123" s="58"/>
      <c r="J123" s="58" t="s">
        <v>393</v>
      </c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60"/>
      <c r="W123" s="60"/>
      <c r="X123" s="60"/>
      <c r="Y123" s="60"/>
      <c r="Z123" s="60"/>
    </row>
    <row r="124" spans="1:26" ht="36">
      <c r="A124" s="38">
        <v>31</v>
      </c>
      <c r="B124" s="39" t="s">
        <v>119</v>
      </c>
      <c r="C124" s="40">
        <v>3.72</v>
      </c>
      <c r="D124" s="41">
        <v>538.46</v>
      </c>
      <c r="E124" s="42" t="s">
        <v>120</v>
      </c>
      <c r="F124" s="41"/>
      <c r="G124" s="41">
        <v>2003</v>
      </c>
      <c r="H124" s="41" t="s">
        <v>208</v>
      </c>
      <c r="I124" s="41"/>
      <c r="J124" s="41">
        <v>6702</v>
      </c>
      <c r="K124" s="42" t="s">
        <v>209</v>
      </c>
      <c r="L124" s="42" t="s">
        <v>56</v>
      </c>
      <c r="M124" s="42">
        <v>130</v>
      </c>
      <c r="N124" s="42">
        <v>89</v>
      </c>
      <c r="O124" s="42"/>
      <c r="P124" s="42"/>
      <c r="Q124" s="42"/>
      <c r="R124" s="42"/>
      <c r="S124" s="42">
        <v>0.85</v>
      </c>
      <c r="T124" s="42" t="s">
        <v>29</v>
      </c>
      <c r="U124" s="42"/>
      <c r="V124" s="32"/>
      <c r="W124" s="32"/>
      <c r="X124" s="32"/>
      <c r="Y124" s="32"/>
      <c r="Z124" s="32"/>
    </row>
    <row r="125" spans="1:26" ht="60">
      <c r="A125" s="43">
        <v>32</v>
      </c>
      <c r="B125" s="44" t="s">
        <v>123</v>
      </c>
      <c r="C125" s="45">
        <v>0.7836</v>
      </c>
      <c r="D125" s="46">
        <v>1038.56</v>
      </c>
      <c r="E125" s="47" t="s">
        <v>124</v>
      </c>
      <c r="F125" s="46">
        <v>58.43</v>
      </c>
      <c r="G125" s="46" t="s">
        <v>210</v>
      </c>
      <c r="H125" s="46" t="s">
        <v>211</v>
      </c>
      <c r="I125" s="46">
        <v>46</v>
      </c>
      <c r="J125" s="46">
        <v>6453</v>
      </c>
      <c r="K125" s="47" t="s">
        <v>212</v>
      </c>
      <c r="L125" s="47" t="s">
        <v>28</v>
      </c>
      <c r="M125" s="47">
        <v>100</v>
      </c>
      <c r="N125" s="47">
        <v>70</v>
      </c>
      <c r="O125" s="47">
        <v>274</v>
      </c>
      <c r="P125" s="47">
        <v>163</v>
      </c>
      <c r="Q125" s="47">
        <v>2928</v>
      </c>
      <c r="R125" s="47">
        <v>1640</v>
      </c>
      <c r="S125" s="47">
        <v>0.85</v>
      </c>
      <c r="T125" s="47" t="s">
        <v>29</v>
      </c>
      <c r="U125" s="47">
        <v>259</v>
      </c>
      <c r="V125" s="32"/>
      <c r="W125" s="32"/>
      <c r="X125" s="32"/>
      <c r="Y125" s="32"/>
      <c r="Z125" s="32"/>
    </row>
    <row r="126" spans="1:26" s="5" customFormat="1" ht="12.75">
      <c r="A126" s="64"/>
      <c r="B126" s="68" t="s">
        <v>292</v>
      </c>
      <c r="C126" s="65" t="s">
        <v>352</v>
      </c>
      <c r="D126" s="66"/>
      <c r="E126" s="67"/>
      <c r="F126" s="66"/>
      <c r="G126" s="66" t="s">
        <v>394</v>
      </c>
      <c r="H126" s="66"/>
      <c r="I126" s="66"/>
      <c r="J126" s="66" t="s">
        <v>395</v>
      </c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0"/>
      <c r="W126" s="60"/>
      <c r="X126" s="60"/>
      <c r="Y126" s="60"/>
      <c r="Z126" s="60"/>
    </row>
    <row r="127" spans="1:26" s="5" customFormat="1" ht="24">
      <c r="A127" s="64"/>
      <c r="B127" s="68" t="s">
        <v>296</v>
      </c>
      <c r="C127" s="65" t="s">
        <v>349</v>
      </c>
      <c r="D127" s="66"/>
      <c r="E127" s="67"/>
      <c r="F127" s="66"/>
      <c r="G127" s="66" t="s">
        <v>396</v>
      </c>
      <c r="H127" s="66"/>
      <c r="I127" s="66"/>
      <c r="J127" s="66" t="s">
        <v>397</v>
      </c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0"/>
      <c r="W127" s="60"/>
      <c r="X127" s="60"/>
      <c r="Y127" s="60"/>
      <c r="Z127" s="60"/>
    </row>
    <row r="128" spans="1:26" ht="48">
      <c r="A128" s="43">
        <v>33</v>
      </c>
      <c r="B128" s="44" t="s">
        <v>128</v>
      </c>
      <c r="C128" s="45">
        <v>90.11</v>
      </c>
      <c r="D128" s="46">
        <v>19.8</v>
      </c>
      <c r="E128" s="47" t="s">
        <v>129</v>
      </c>
      <c r="F128" s="46"/>
      <c r="G128" s="46">
        <v>1784</v>
      </c>
      <c r="H128" s="46" t="s">
        <v>213</v>
      </c>
      <c r="I128" s="46"/>
      <c r="J128" s="46">
        <v>3689</v>
      </c>
      <c r="K128" s="47" t="s">
        <v>214</v>
      </c>
      <c r="L128" s="47" t="s">
        <v>56</v>
      </c>
      <c r="M128" s="47">
        <v>130</v>
      </c>
      <c r="N128" s="47">
        <v>89</v>
      </c>
      <c r="O128" s="47"/>
      <c r="P128" s="47"/>
      <c r="Q128" s="47"/>
      <c r="R128" s="47"/>
      <c r="S128" s="47">
        <v>0.85</v>
      </c>
      <c r="T128" s="47" t="s">
        <v>29</v>
      </c>
      <c r="U128" s="47"/>
      <c r="V128" s="32"/>
      <c r="W128" s="32"/>
      <c r="X128" s="32"/>
      <c r="Y128" s="32"/>
      <c r="Z128" s="32"/>
    </row>
    <row r="129" spans="1:26" ht="36">
      <c r="A129" s="99" t="s">
        <v>132</v>
      </c>
      <c r="B129" s="100"/>
      <c r="C129" s="100"/>
      <c r="D129" s="100"/>
      <c r="E129" s="100"/>
      <c r="F129" s="100"/>
      <c r="G129" s="41">
        <v>38173</v>
      </c>
      <c r="H129" s="41" t="s">
        <v>215</v>
      </c>
      <c r="I129" s="41" t="s">
        <v>216</v>
      </c>
      <c r="J129" s="41">
        <v>176746</v>
      </c>
      <c r="K129" s="42" t="s">
        <v>217</v>
      </c>
      <c r="L129" s="42"/>
      <c r="M129" s="42"/>
      <c r="N129" s="42"/>
      <c r="O129" s="42"/>
      <c r="P129" s="42"/>
      <c r="Q129" s="42"/>
      <c r="R129" s="42"/>
      <c r="S129" s="42"/>
      <c r="T129" s="42"/>
      <c r="U129" s="42" t="s">
        <v>218</v>
      </c>
      <c r="V129" s="32"/>
      <c r="W129" s="32"/>
      <c r="X129" s="32"/>
      <c r="Y129" s="32"/>
      <c r="Z129" s="32"/>
    </row>
    <row r="130" spans="1:26" ht="12.75">
      <c r="A130" s="99" t="s">
        <v>137</v>
      </c>
      <c r="B130" s="100"/>
      <c r="C130" s="100"/>
      <c r="D130" s="100"/>
      <c r="E130" s="100"/>
      <c r="F130" s="100"/>
      <c r="G130" s="41"/>
      <c r="H130" s="41"/>
      <c r="I130" s="41"/>
      <c r="J130" s="41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32"/>
      <c r="W130" s="32"/>
      <c r="X130" s="32"/>
      <c r="Y130" s="32"/>
      <c r="Z130" s="32"/>
    </row>
    <row r="131" spans="1:26" ht="12.75">
      <c r="A131" s="99" t="s">
        <v>138</v>
      </c>
      <c r="B131" s="100"/>
      <c r="C131" s="100"/>
      <c r="D131" s="100"/>
      <c r="E131" s="100"/>
      <c r="F131" s="100"/>
      <c r="G131" s="41">
        <v>2867</v>
      </c>
      <c r="H131" s="41"/>
      <c r="I131" s="41"/>
      <c r="J131" s="41">
        <v>36104</v>
      </c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32"/>
      <c r="W131" s="32"/>
      <c r="X131" s="32"/>
      <c r="Y131" s="32"/>
      <c r="Z131" s="32"/>
    </row>
    <row r="132" spans="1:26" ht="12.75">
      <c r="A132" s="99" t="s">
        <v>139</v>
      </c>
      <c r="B132" s="100"/>
      <c r="C132" s="100"/>
      <c r="D132" s="100"/>
      <c r="E132" s="100"/>
      <c r="F132" s="100"/>
      <c r="G132" s="41">
        <v>34188</v>
      </c>
      <c r="H132" s="41"/>
      <c r="I132" s="41"/>
      <c r="J132" s="41">
        <v>134628</v>
      </c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32"/>
      <c r="W132" s="32"/>
      <c r="X132" s="32"/>
      <c r="Y132" s="32"/>
      <c r="Z132" s="32"/>
    </row>
    <row r="133" spans="1:26" ht="12.75">
      <c r="A133" s="99" t="s">
        <v>140</v>
      </c>
      <c r="B133" s="100"/>
      <c r="C133" s="100"/>
      <c r="D133" s="100"/>
      <c r="E133" s="100"/>
      <c r="F133" s="100"/>
      <c r="G133" s="41">
        <v>1215</v>
      </c>
      <c r="H133" s="41"/>
      <c r="I133" s="41"/>
      <c r="J133" s="41">
        <v>7230</v>
      </c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32"/>
      <c r="W133" s="32"/>
      <c r="X133" s="32"/>
      <c r="Y133" s="32"/>
      <c r="Z133" s="32"/>
    </row>
    <row r="134" spans="1:26" ht="12.75">
      <c r="A134" s="107" t="s">
        <v>141</v>
      </c>
      <c r="B134" s="108"/>
      <c r="C134" s="108"/>
      <c r="D134" s="108"/>
      <c r="E134" s="108"/>
      <c r="F134" s="108"/>
      <c r="G134" s="41">
        <v>3282</v>
      </c>
      <c r="H134" s="41"/>
      <c r="I134" s="41"/>
      <c r="J134" s="41">
        <v>35136</v>
      </c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32"/>
      <c r="W134" s="32"/>
      <c r="X134" s="32"/>
      <c r="Y134" s="32"/>
      <c r="Z134" s="32"/>
    </row>
    <row r="135" spans="1:26" ht="12.75">
      <c r="A135" s="107" t="s">
        <v>142</v>
      </c>
      <c r="B135" s="108"/>
      <c r="C135" s="108"/>
      <c r="D135" s="108"/>
      <c r="E135" s="108"/>
      <c r="F135" s="108"/>
      <c r="G135" s="41">
        <v>1911</v>
      </c>
      <c r="H135" s="41"/>
      <c r="I135" s="41"/>
      <c r="J135" s="41">
        <v>19242</v>
      </c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32"/>
      <c r="W135" s="32"/>
      <c r="X135" s="32"/>
      <c r="Y135" s="32"/>
      <c r="Z135" s="32"/>
    </row>
    <row r="136" spans="1:26" ht="12.75">
      <c r="A136" s="107" t="s">
        <v>219</v>
      </c>
      <c r="B136" s="108"/>
      <c r="C136" s="108"/>
      <c r="D136" s="108"/>
      <c r="E136" s="108"/>
      <c r="F136" s="108"/>
      <c r="G136" s="41"/>
      <c r="H136" s="41"/>
      <c r="I136" s="41"/>
      <c r="J136" s="41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32"/>
      <c r="W136" s="32"/>
      <c r="X136" s="32"/>
      <c r="Y136" s="32"/>
      <c r="Z136" s="32"/>
    </row>
    <row r="137" spans="1:26" ht="12.75">
      <c r="A137" s="99" t="s">
        <v>220</v>
      </c>
      <c r="B137" s="100"/>
      <c r="C137" s="100"/>
      <c r="D137" s="100"/>
      <c r="E137" s="100"/>
      <c r="F137" s="100"/>
      <c r="G137" s="41">
        <v>1677</v>
      </c>
      <c r="H137" s="41"/>
      <c r="I137" s="41"/>
      <c r="J137" s="41">
        <v>16926</v>
      </c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32"/>
      <c r="W137" s="32"/>
      <c r="X137" s="32"/>
      <c r="Y137" s="32"/>
      <c r="Z137" s="32"/>
    </row>
    <row r="138" spans="1:26" ht="25.5" customHeight="1">
      <c r="A138" s="99" t="s">
        <v>221</v>
      </c>
      <c r="B138" s="100"/>
      <c r="C138" s="100"/>
      <c r="D138" s="100"/>
      <c r="E138" s="100"/>
      <c r="F138" s="100"/>
      <c r="G138" s="41">
        <v>29706</v>
      </c>
      <c r="H138" s="41"/>
      <c r="I138" s="41"/>
      <c r="J138" s="41">
        <v>140349</v>
      </c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32"/>
      <c r="W138" s="32"/>
      <c r="X138" s="32"/>
      <c r="Y138" s="32"/>
      <c r="Z138" s="32"/>
    </row>
    <row r="139" spans="1:26" ht="12.75">
      <c r="A139" s="99" t="s">
        <v>222</v>
      </c>
      <c r="B139" s="100"/>
      <c r="C139" s="100"/>
      <c r="D139" s="100"/>
      <c r="E139" s="100"/>
      <c r="F139" s="100"/>
      <c r="G139" s="41">
        <v>7070</v>
      </c>
      <c r="H139" s="41"/>
      <c r="I139" s="41"/>
      <c r="J139" s="41">
        <v>33187</v>
      </c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32"/>
      <c r="W139" s="32"/>
      <c r="X139" s="32"/>
      <c r="Y139" s="32"/>
      <c r="Z139" s="32"/>
    </row>
    <row r="140" spans="1:26" ht="12.75">
      <c r="A140" s="99" t="s">
        <v>223</v>
      </c>
      <c r="B140" s="100"/>
      <c r="C140" s="100"/>
      <c r="D140" s="100"/>
      <c r="E140" s="100"/>
      <c r="F140" s="100"/>
      <c r="G140" s="41">
        <v>358</v>
      </c>
      <c r="H140" s="41"/>
      <c r="I140" s="41"/>
      <c r="J140" s="41">
        <v>2549</v>
      </c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32"/>
      <c r="W140" s="32"/>
      <c r="X140" s="32"/>
      <c r="Y140" s="32"/>
      <c r="Z140" s="32"/>
    </row>
    <row r="141" spans="1:26" ht="12.75">
      <c r="A141" s="99" t="s">
        <v>224</v>
      </c>
      <c r="B141" s="100"/>
      <c r="C141" s="100"/>
      <c r="D141" s="100"/>
      <c r="E141" s="100"/>
      <c r="F141" s="100"/>
      <c r="G141" s="41">
        <v>4555</v>
      </c>
      <c r="H141" s="41"/>
      <c r="I141" s="41"/>
      <c r="J141" s="41">
        <v>38113</v>
      </c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32"/>
      <c r="W141" s="32"/>
      <c r="X141" s="32"/>
      <c r="Y141" s="32"/>
      <c r="Z141" s="32"/>
    </row>
    <row r="142" spans="1:26" ht="12.75">
      <c r="A142" s="99" t="s">
        <v>146</v>
      </c>
      <c r="B142" s="100"/>
      <c r="C142" s="100"/>
      <c r="D142" s="100"/>
      <c r="E142" s="100"/>
      <c r="F142" s="100"/>
      <c r="G142" s="41">
        <v>43366</v>
      </c>
      <c r="H142" s="41"/>
      <c r="I142" s="41"/>
      <c r="J142" s="41">
        <v>231124</v>
      </c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32"/>
      <c r="W142" s="32"/>
      <c r="X142" s="32"/>
      <c r="Y142" s="32"/>
      <c r="Z142" s="32"/>
    </row>
    <row r="143" spans="1:26" s="71" customFormat="1" ht="12.75">
      <c r="A143" s="93" t="s">
        <v>225</v>
      </c>
      <c r="B143" s="94"/>
      <c r="C143" s="94"/>
      <c r="D143" s="94"/>
      <c r="E143" s="94"/>
      <c r="F143" s="95"/>
      <c r="G143" s="76">
        <v>43366</v>
      </c>
      <c r="H143" s="76"/>
      <c r="I143" s="76"/>
      <c r="J143" s="76">
        <v>231124</v>
      </c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22"/>
      <c r="W143" s="22"/>
      <c r="X143" s="22"/>
      <c r="Y143" s="22"/>
      <c r="Z143" s="22"/>
    </row>
    <row r="144" spans="1:26" s="74" customFormat="1" ht="12.75">
      <c r="A144" s="96" t="s">
        <v>398</v>
      </c>
      <c r="B144" s="97"/>
      <c r="C144" s="97"/>
      <c r="D144" s="97"/>
      <c r="E144" s="97"/>
      <c r="F144" s="98"/>
      <c r="G144" s="80">
        <v>114</v>
      </c>
      <c r="H144" s="78"/>
      <c r="I144" s="78"/>
      <c r="J144" s="80">
        <v>97</v>
      </c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3"/>
      <c r="W144" s="73"/>
      <c r="X144" s="73"/>
      <c r="Y144" s="73"/>
      <c r="Z144" s="73"/>
    </row>
    <row r="145" spans="1:26" s="74" customFormat="1" ht="12.75">
      <c r="A145" s="96" t="s">
        <v>399</v>
      </c>
      <c r="B145" s="97"/>
      <c r="C145" s="97"/>
      <c r="D145" s="97"/>
      <c r="E145" s="97"/>
      <c r="F145" s="98"/>
      <c r="G145" s="80">
        <v>67</v>
      </c>
      <c r="H145" s="78"/>
      <c r="I145" s="78"/>
      <c r="J145" s="80">
        <v>53</v>
      </c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3"/>
      <c r="W145" s="73"/>
      <c r="X145" s="73"/>
      <c r="Y145" s="73"/>
      <c r="Z145" s="73"/>
    </row>
    <row r="146" spans="1:26" ht="36">
      <c r="A146" s="99" t="s">
        <v>226</v>
      </c>
      <c r="B146" s="100"/>
      <c r="C146" s="100"/>
      <c r="D146" s="100"/>
      <c r="E146" s="100"/>
      <c r="F146" s="100"/>
      <c r="G146" s="41">
        <v>114596</v>
      </c>
      <c r="H146" s="41" t="s">
        <v>227</v>
      </c>
      <c r="I146" s="41" t="s">
        <v>228</v>
      </c>
      <c r="J146" s="41">
        <v>652882</v>
      </c>
      <c r="K146" s="42" t="s">
        <v>229</v>
      </c>
      <c r="L146" s="42"/>
      <c r="M146" s="42"/>
      <c r="N146" s="42"/>
      <c r="O146" s="42"/>
      <c r="P146" s="42"/>
      <c r="Q146" s="42"/>
      <c r="R146" s="42"/>
      <c r="S146" s="42"/>
      <c r="T146" s="42"/>
      <c r="U146" s="42" t="s">
        <v>230</v>
      </c>
      <c r="V146" s="32"/>
      <c r="W146" s="32"/>
      <c r="X146" s="32"/>
      <c r="Y146" s="32"/>
      <c r="Z146" s="32"/>
    </row>
    <row r="147" spans="1:26" ht="12.75">
      <c r="A147" s="99" t="s">
        <v>137</v>
      </c>
      <c r="B147" s="100"/>
      <c r="C147" s="100"/>
      <c r="D147" s="100"/>
      <c r="E147" s="100"/>
      <c r="F147" s="100"/>
      <c r="G147" s="41"/>
      <c r="H147" s="41"/>
      <c r="I147" s="41"/>
      <c r="J147" s="41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32"/>
      <c r="W147" s="32"/>
      <c r="X147" s="32"/>
      <c r="Y147" s="32"/>
      <c r="Z147" s="32"/>
    </row>
    <row r="148" spans="1:26" ht="12.75">
      <c r="A148" s="99" t="s">
        <v>138</v>
      </c>
      <c r="B148" s="100"/>
      <c r="C148" s="100"/>
      <c r="D148" s="100"/>
      <c r="E148" s="100"/>
      <c r="F148" s="100"/>
      <c r="G148" s="41">
        <v>12685</v>
      </c>
      <c r="H148" s="41"/>
      <c r="I148" s="41"/>
      <c r="J148" s="41">
        <v>156994</v>
      </c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32"/>
      <c r="W148" s="32"/>
      <c r="X148" s="32"/>
      <c r="Y148" s="32"/>
      <c r="Z148" s="32"/>
    </row>
    <row r="149" spans="1:26" ht="12.75">
      <c r="A149" s="99" t="s">
        <v>139</v>
      </c>
      <c r="B149" s="100"/>
      <c r="C149" s="100"/>
      <c r="D149" s="100"/>
      <c r="E149" s="100"/>
      <c r="F149" s="100"/>
      <c r="G149" s="41">
        <v>88660</v>
      </c>
      <c r="H149" s="41"/>
      <c r="I149" s="41"/>
      <c r="J149" s="41">
        <v>432979</v>
      </c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32"/>
      <c r="W149" s="32"/>
      <c r="X149" s="32"/>
      <c r="Y149" s="32"/>
      <c r="Z149" s="32"/>
    </row>
    <row r="150" spans="1:26" ht="12.75">
      <c r="A150" s="99" t="s">
        <v>140</v>
      </c>
      <c r="B150" s="100"/>
      <c r="C150" s="100"/>
      <c r="D150" s="100"/>
      <c r="E150" s="100"/>
      <c r="F150" s="100"/>
      <c r="G150" s="41">
        <v>14850</v>
      </c>
      <c r="H150" s="41"/>
      <c r="I150" s="41"/>
      <c r="J150" s="41">
        <v>83987</v>
      </c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32"/>
      <c r="W150" s="32"/>
      <c r="X150" s="32"/>
      <c r="Y150" s="32"/>
      <c r="Z150" s="32"/>
    </row>
    <row r="151" spans="1:26" ht="12.75">
      <c r="A151" s="107" t="s">
        <v>141</v>
      </c>
      <c r="B151" s="108"/>
      <c r="C151" s="108"/>
      <c r="D151" s="108"/>
      <c r="E151" s="108"/>
      <c r="F151" s="108"/>
      <c r="G151" s="41">
        <v>14332</v>
      </c>
      <c r="H151" s="41"/>
      <c r="I151" s="41"/>
      <c r="J151" s="41">
        <v>154963</v>
      </c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32"/>
      <c r="W151" s="32"/>
      <c r="X151" s="32"/>
      <c r="Y151" s="32"/>
      <c r="Z151" s="32"/>
    </row>
    <row r="152" spans="1:26" ht="12.75">
      <c r="A152" s="107" t="s">
        <v>142</v>
      </c>
      <c r="B152" s="108"/>
      <c r="C152" s="108"/>
      <c r="D152" s="108"/>
      <c r="E152" s="108"/>
      <c r="F152" s="108"/>
      <c r="G152" s="41">
        <v>8432</v>
      </c>
      <c r="H152" s="41"/>
      <c r="I152" s="41"/>
      <c r="J152" s="41">
        <v>83865</v>
      </c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32"/>
      <c r="W152" s="32"/>
      <c r="X152" s="32"/>
      <c r="Y152" s="32"/>
      <c r="Z152" s="32"/>
    </row>
    <row r="153" spans="1:26" ht="12.75">
      <c r="A153" s="107" t="s">
        <v>231</v>
      </c>
      <c r="B153" s="108"/>
      <c r="C153" s="108"/>
      <c r="D153" s="108"/>
      <c r="E153" s="108"/>
      <c r="F153" s="108"/>
      <c r="G153" s="41"/>
      <c r="H153" s="41"/>
      <c r="I153" s="41"/>
      <c r="J153" s="41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32"/>
      <c r="W153" s="32"/>
      <c r="X153" s="32"/>
      <c r="Y153" s="32"/>
      <c r="Z153" s="32"/>
    </row>
    <row r="154" spans="1:26" ht="12.75">
      <c r="A154" s="99" t="s">
        <v>144</v>
      </c>
      <c r="B154" s="100"/>
      <c r="C154" s="100"/>
      <c r="D154" s="100"/>
      <c r="E154" s="100"/>
      <c r="F154" s="100"/>
      <c r="G154" s="41">
        <v>136318</v>
      </c>
      <c r="H154" s="41"/>
      <c r="I154" s="41"/>
      <c r="J154" s="41">
        <v>889164</v>
      </c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32"/>
      <c r="W154" s="32"/>
      <c r="X154" s="32"/>
      <c r="Y154" s="32"/>
      <c r="Z154" s="32"/>
    </row>
    <row r="155" spans="1:26" ht="12.75">
      <c r="A155" s="99" t="s">
        <v>145</v>
      </c>
      <c r="B155" s="100"/>
      <c r="C155" s="100"/>
      <c r="D155" s="100"/>
      <c r="E155" s="100"/>
      <c r="F155" s="100"/>
      <c r="G155" s="41">
        <v>1042</v>
      </c>
      <c r="H155" s="41"/>
      <c r="I155" s="41"/>
      <c r="J155" s="41">
        <v>130</v>
      </c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32"/>
      <c r="W155" s="32"/>
      <c r="X155" s="32"/>
      <c r="Y155" s="32"/>
      <c r="Z155" s="32"/>
    </row>
    <row r="156" spans="1:26" ht="12.75">
      <c r="A156" s="99" t="s">
        <v>146</v>
      </c>
      <c r="B156" s="100"/>
      <c r="C156" s="100"/>
      <c r="D156" s="100"/>
      <c r="E156" s="100"/>
      <c r="F156" s="100"/>
      <c r="G156" s="41">
        <v>137360</v>
      </c>
      <c r="H156" s="41"/>
      <c r="I156" s="41"/>
      <c r="J156" s="41">
        <v>891710</v>
      </c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32"/>
      <c r="W156" s="32"/>
      <c r="X156" s="32"/>
      <c r="Y156" s="32"/>
      <c r="Z156" s="32"/>
    </row>
    <row r="157" spans="1:26" s="71" customFormat="1" ht="12.75">
      <c r="A157" s="93" t="s">
        <v>232</v>
      </c>
      <c r="B157" s="94"/>
      <c r="C157" s="94"/>
      <c r="D157" s="94"/>
      <c r="E157" s="94"/>
      <c r="F157" s="95"/>
      <c r="G157" s="69">
        <v>137360</v>
      </c>
      <c r="H157" s="69"/>
      <c r="I157" s="69"/>
      <c r="J157" s="69">
        <v>891710</v>
      </c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22"/>
      <c r="W157" s="22"/>
      <c r="X157" s="22"/>
      <c r="Y157" s="22"/>
      <c r="Z157" s="22"/>
    </row>
    <row r="158" spans="1:26" s="74" customFormat="1" ht="12.75">
      <c r="A158" s="96" t="s">
        <v>398</v>
      </c>
      <c r="B158" s="97"/>
      <c r="C158" s="97"/>
      <c r="D158" s="97"/>
      <c r="E158" s="97"/>
      <c r="F158" s="98"/>
      <c r="G158" s="75">
        <v>113</v>
      </c>
      <c r="H158" s="72"/>
      <c r="I158" s="72"/>
      <c r="J158" s="75">
        <v>97</v>
      </c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73"/>
      <c r="W158" s="73"/>
      <c r="X158" s="73"/>
      <c r="Y158" s="73"/>
      <c r="Z158" s="73"/>
    </row>
    <row r="159" spans="1:26" s="74" customFormat="1" ht="12.75">
      <c r="A159" s="96" t="s">
        <v>399</v>
      </c>
      <c r="B159" s="97"/>
      <c r="C159" s="97"/>
      <c r="D159" s="97"/>
      <c r="E159" s="97"/>
      <c r="F159" s="98"/>
      <c r="G159" s="75">
        <v>66</v>
      </c>
      <c r="H159" s="72"/>
      <c r="I159" s="72"/>
      <c r="J159" s="75">
        <v>53</v>
      </c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73"/>
      <c r="W159" s="73"/>
      <c r="X159" s="73"/>
      <c r="Y159" s="73"/>
      <c r="Z159" s="73"/>
    </row>
    <row r="160" spans="1:26" ht="12.75">
      <c r="A160" s="82"/>
      <c r="B160" s="83" t="s">
        <v>400</v>
      </c>
      <c r="C160" s="29"/>
      <c r="D160" s="30"/>
      <c r="E160" s="31"/>
      <c r="F160" s="30"/>
      <c r="G160" s="30"/>
      <c r="H160" s="30"/>
      <c r="I160" s="30"/>
      <c r="J160" s="81">
        <v>160508</v>
      </c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2"/>
      <c r="W160" s="32"/>
      <c r="X160" s="32"/>
      <c r="Y160" s="32"/>
      <c r="Z160" s="32"/>
    </row>
    <row r="161" spans="1:26" ht="12.75">
      <c r="A161" s="82"/>
      <c r="B161" s="83" t="s">
        <v>401</v>
      </c>
      <c r="C161" s="29"/>
      <c r="D161" s="30"/>
      <c r="E161" s="31"/>
      <c r="F161" s="30"/>
      <c r="G161" s="30"/>
      <c r="H161" s="30"/>
      <c r="I161" s="30"/>
      <c r="J161" s="81">
        <v>1052218</v>
      </c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2"/>
      <c r="W161" s="32"/>
      <c r="X161" s="32"/>
      <c r="Y161" s="32"/>
      <c r="Z161" s="32"/>
    </row>
    <row r="162" spans="1:26" ht="24">
      <c r="A162" s="82"/>
      <c r="B162" s="83" t="s">
        <v>402</v>
      </c>
      <c r="C162" s="29" t="s">
        <v>403</v>
      </c>
      <c r="D162" s="30" t="s">
        <v>404</v>
      </c>
      <c r="E162" s="31" t="s">
        <v>405</v>
      </c>
      <c r="F162" s="30">
        <f>32898</f>
        <v>32898</v>
      </c>
      <c r="G162" s="30"/>
      <c r="H162" s="30"/>
      <c r="I162" s="30"/>
      <c r="J162" s="81">
        <v>32898</v>
      </c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2"/>
      <c r="W162" s="32"/>
      <c r="X162" s="32"/>
      <c r="Y162" s="32"/>
      <c r="Z162" s="32"/>
    </row>
    <row r="163" spans="1:26" ht="12.75">
      <c r="A163" s="27"/>
      <c r="B163" s="28"/>
      <c r="C163" s="29"/>
      <c r="D163" s="30"/>
      <c r="E163" s="31"/>
      <c r="F163" s="30"/>
      <c r="G163" s="30"/>
      <c r="H163" s="30"/>
      <c r="I163" s="30"/>
      <c r="J163" s="30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2"/>
      <c r="W163" s="32"/>
      <c r="X163" s="32"/>
      <c r="Y163" s="32"/>
      <c r="Z163" s="32"/>
    </row>
    <row r="164" spans="1:26" ht="12.75">
      <c r="A164" s="101" t="s">
        <v>233</v>
      </c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31"/>
      <c r="U164" s="31"/>
      <c r="V164" s="32"/>
      <c r="W164" s="32"/>
      <c r="X164" s="32"/>
      <c r="Y164" s="32"/>
      <c r="Z164" s="32"/>
    </row>
    <row r="165" spans="1:26" ht="12.75">
      <c r="A165" s="27"/>
      <c r="B165" s="28"/>
      <c r="C165" s="29"/>
      <c r="D165" s="30"/>
      <c r="E165" s="31"/>
      <c r="F165" s="30"/>
      <c r="G165" s="30"/>
      <c r="H165" s="30"/>
      <c r="I165" s="30"/>
      <c r="J165" s="30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2"/>
      <c r="W165" s="32"/>
      <c r="X165" s="32"/>
      <c r="Y165" s="32"/>
      <c r="Z165" s="32"/>
    </row>
    <row r="166" spans="1:26" ht="12.75">
      <c r="A166" s="103" t="s">
        <v>234</v>
      </c>
      <c r="B166" s="104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  <c r="T166" s="49" t="s">
        <v>235</v>
      </c>
      <c r="U166" s="49" t="s">
        <v>236</v>
      </c>
      <c r="V166" s="32"/>
      <c r="W166" s="32"/>
      <c r="X166" s="32"/>
      <c r="Y166" s="32"/>
      <c r="Z166" s="32"/>
    </row>
    <row r="167" spans="1:26" ht="12.75">
      <c r="A167" s="105" t="s">
        <v>237</v>
      </c>
      <c r="B167" s="106"/>
      <c r="C167" s="106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50"/>
      <c r="U167" s="53"/>
      <c r="V167" s="32"/>
      <c r="W167" s="32"/>
      <c r="X167" s="32"/>
      <c r="Y167" s="32"/>
      <c r="Z167" s="32"/>
    </row>
    <row r="168" spans="1:26" ht="12.75">
      <c r="A168" s="90" t="s">
        <v>238</v>
      </c>
      <c r="B168" s="89"/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50"/>
      <c r="U168" s="53"/>
      <c r="V168" s="32"/>
      <c r="W168" s="32"/>
      <c r="X168" s="32"/>
      <c r="Y168" s="32"/>
      <c r="Z168" s="32"/>
    </row>
    <row r="169" spans="1:26" ht="12.75">
      <c r="A169" s="88" t="s">
        <v>239</v>
      </c>
      <c r="B169" s="89"/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51">
        <v>95</v>
      </c>
      <c r="U169" s="54">
        <v>50</v>
      </c>
      <c r="V169" s="32"/>
      <c r="W169" s="32"/>
      <c r="X169" s="32"/>
      <c r="Y169" s="32"/>
      <c r="Z169" s="32"/>
    </row>
    <row r="170" spans="1:26" ht="12.75">
      <c r="A170" s="88" t="s">
        <v>240</v>
      </c>
      <c r="B170" s="89"/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51"/>
      <c r="U170" s="54"/>
      <c r="V170" s="32"/>
      <c r="W170" s="32"/>
      <c r="X170" s="32"/>
      <c r="Y170" s="32"/>
      <c r="Z170" s="32"/>
    </row>
    <row r="171" spans="1:26" ht="12.75">
      <c r="A171" s="88" t="s">
        <v>241</v>
      </c>
      <c r="B171" s="89"/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51"/>
      <c r="U171" s="54"/>
      <c r="V171" s="32"/>
      <c r="W171" s="32"/>
      <c r="X171" s="32"/>
      <c r="Y171" s="32"/>
      <c r="Z171" s="32"/>
    </row>
    <row r="172" spans="1:26" ht="12.75">
      <c r="A172" s="88" t="s">
        <v>242</v>
      </c>
      <c r="B172" s="89"/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51">
        <v>80</v>
      </c>
      <c r="U172" s="54">
        <v>45</v>
      </c>
      <c r="V172" s="32"/>
      <c r="W172" s="32"/>
      <c r="X172" s="32"/>
      <c r="Y172" s="32"/>
      <c r="Z172" s="32"/>
    </row>
    <row r="173" spans="1:26" ht="12.75">
      <c r="A173" s="88" t="s">
        <v>243</v>
      </c>
      <c r="B173" s="89"/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51"/>
      <c r="U173" s="54"/>
      <c r="V173" s="32"/>
      <c r="W173" s="32"/>
      <c r="X173" s="32"/>
      <c r="Y173" s="32"/>
      <c r="Z173" s="32"/>
    </row>
    <row r="174" spans="1:26" ht="12.75">
      <c r="A174" s="88" t="s">
        <v>244</v>
      </c>
      <c r="B174" s="89"/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51">
        <v>130</v>
      </c>
      <c r="U174" s="54">
        <v>89</v>
      </c>
      <c r="V174" s="32"/>
      <c r="W174" s="32"/>
      <c r="X174" s="32"/>
      <c r="Y174" s="32"/>
      <c r="Z174" s="32"/>
    </row>
    <row r="175" spans="1:26" ht="12.75">
      <c r="A175" s="88" t="s">
        <v>245</v>
      </c>
      <c r="B175" s="89"/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51"/>
      <c r="U175" s="54"/>
      <c r="V175" s="32"/>
      <c r="W175" s="32"/>
      <c r="X175" s="32"/>
      <c r="Y175" s="32"/>
      <c r="Z175" s="32"/>
    </row>
    <row r="176" spans="1:26" ht="12.75">
      <c r="A176" s="88" t="s">
        <v>246</v>
      </c>
      <c r="B176" s="89"/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51"/>
      <c r="U176" s="54"/>
      <c r="V176" s="32"/>
      <c r="W176" s="32"/>
      <c r="X176" s="32"/>
      <c r="Y176" s="32"/>
      <c r="Z176" s="32"/>
    </row>
    <row r="177" spans="1:26" ht="12.75">
      <c r="A177" s="88" t="s">
        <v>247</v>
      </c>
      <c r="B177" s="89"/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51"/>
      <c r="U177" s="54"/>
      <c r="V177" s="32"/>
      <c r="W177" s="32"/>
      <c r="X177" s="32"/>
      <c r="Y177" s="32"/>
      <c r="Z177" s="32"/>
    </row>
    <row r="178" spans="1:26" ht="12.75">
      <c r="A178" s="88" t="s">
        <v>248</v>
      </c>
      <c r="B178" s="89"/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51"/>
      <c r="U178" s="54"/>
      <c r="V178" s="32"/>
      <c r="W178" s="32"/>
      <c r="X178" s="32"/>
      <c r="Y178" s="32"/>
      <c r="Z178" s="32"/>
    </row>
    <row r="179" spans="1:26" ht="12.75">
      <c r="A179" s="88" t="s">
        <v>249</v>
      </c>
      <c r="B179" s="89"/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51"/>
      <c r="U179" s="54"/>
      <c r="V179" s="32"/>
      <c r="W179" s="32"/>
      <c r="X179" s="32"/>
      <c r="Y179" s="32"/>
      <c r="Z179" s="32"/>
    </row>
    <row r="180" spans="1:26" ht="12.75">
      <c r="A180" s="88" t="s">
        <v>250</v>
      </c>
      <c r="B180" s="89"/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51"/>
      <c r="U180" s="54"/>
      <c r="V180" s="32"/>
      <c r="W180" s="32"/>
      <c r="X180" s="32"/>
      <c r="Y180" s="32"/>
      <c r="Z180" s="32"/>
    </row>
    <row r="181" spans="1:26" ht="12.75">
      <c r="A181" s="88" t="s">
        <v>251</v>
      </c>
      <c r="B181" s="89"/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51"/>
      <c r="U181" s="54"/>
      <c r="V181" s="32"/>
      <c r="W181" s="32"/>
      <c r="X181" s="32"/>
      <c r="Y181" s="32"/>
      <c r="Z181" s="32"/>
    </row>
    <row r="182" spans="1:26" ht="12.75">
      <c r="A182" s="88" t="s">
        <v>252</v>
      </c>
      <c r="B182" s="89"/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51"/>
      <c r="U182" s="54"/>
      <c r="V182" s="32"/>
      <c r="W182" s="32"/>
      <c r="X182" s="32"/>
      <c r="Y182" s="32"/>
      <c r="Z182" s="32"/>
    </row>
    <row r="183" spans="1:26" ht="12.75">
      <c r="A183" s="88" t="s">
        <v>253</v>
      </c>
      <c r="B183" s="89"/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51"/>
      <c r="U183" s="54"/>
      <c r="V183" s="32"/>
      <c r="W183" s="32"/>
      <c r="X183" s="32"/>
      <c r="Y183" s="32"/>
      <c r="Z183" s="32"/>
    </row>
    <row r="184" spans="1:26" ht="12.75">
      <c r="A184" s="88" t="s">
        <v>254</v>
      </c>
      <c r="B184" s="89"/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51"/>
      <c r="U184" s="54"/>
      <c r="V184" s="32"/>
      <c r="W184" s="32"/>
      <c r="X184" s="32"/>
      <c r="Y184" s="32"/>
      <c r="Z184" s="32"/>
    </row>
    <row r="185" spans="1:26" ht="12.75">
      <c r="A185" s="88" t="s">
        <v>255</v>
      </c>
      <c r="B185" s="89"/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51"/>
      <c r="U185" s="54"/>
      <c r="V185" s="32"/>
      <c r="W185" s="32"/>
      <c r="X185" s="32"/>
      <c r="Y185" s="32"/>
      <c r="Z185" s="32"/>
    </row>
    <row r="186" spans="1:26" ht="12.75">
      <c r="A186" s="88" t="s">
        <v>256</v>
      </c>
      <c r="B186" s="89"/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51"/>
      <c r="U186" s="54"/>
      <c r="V186" s="32"/>
      <c r="W186" s="32"/>
      <c r="X186" s="32"/>
      <c r="Y186" s="32"/>
      <c r="Z186" s="32"/>
    </row>
    <row r="187" spans="1:26" ht="12.75">
      <c r="A187" s="88" t="s">
        <v>257</v>
      </c>
      <c r="B187" s="89"/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51"/>
      <c r="U187" s="54"/>
      <c r="V187" s="32"/>
      <c r="W187" s="32"/>
      <c r="X187" s="32"/>
      <c r="Y187" s="32"/>
      <c r="Z187" s="32"/>
    </row>
    <row r="188" spans="1:26" ht="12.75">
      <c r="A188" s="88" t="s">
        <v>258</v>
      </c>
      <c r="B188" s="89"/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51"/>
      <c r="U188" s="54"/>
      <c r="V188" s="32"/>
      <c r="W188" s="32"/>
      <c r="X188" s="32"/>
      <c r="Y188" s="32"/>
      <c r="Z188" s="32"/>
    </row>
    <row r="189" spans="1:26" ht="12.75">
      <c r="A189" s="88" t="s">
        <v>259</v>
      </c>
      <c r="B189" s="89"/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51"/>
      <c r="U189" s="54"/>
      <c r="V189" s="32"/>
      <c r="W189" s="32"/>
      <c r="X189" s="32"/>
      <c r="Y189" s="32"/>
      <c r="Z189" s="32"/>
    </row>
    <row r="190" spans="1:26" ht="12.75">
      <c r="A190" s="88" t="s">
        <v>260</v>
      </c>
      <c r="B190" s="89"/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51"/>
      <c r="U190" s="54"/>
      <c r="V190" s="32"/>
      <c r="W190" s="32"/>
      <c r="X190" s="32"/>
      <c r="Y190" s="32"/>
      <c r="Z190" s="32"/>
    </row>
    <row r="191" spans="1:26" ht="12.75">
      <c r="A191" s="88" t="s">
        <v>261</v>
      </c>
      <c r="B191" s="89"/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51">
        <v>130</v>
      </c>
      <c r="U191" s="54">
        <v>85</v>
      </c>
      <c r="V191" s="32"/>
      <c r="W191" s="32"/>
      <c r="X191" s="32"/>
      <c r="Y191" s="32"/>
      <c r="Z191" s="32"/>
    </row>
    <row r="192" spans="1:26" ht="12.75">
      <c r="A192" s="88" t="s">
        <v>262</v>
      </c>
      <c r="B192" s="89"/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51"/>
      <c r="U192" s="54"/>
      <c r="V192" s="32"/>
      <c r="W192" s="32"/>
      <c r="X192" s="32"/>
      <c r="Y192" s="32"/>
      <c r="Z192" s="32"/>
    </row>
    <row r="193" spans="1:26" ht="12.75">
      <c r="A193" s="88" t="s">
        <v>263</v>
      </c>
      <c r="B193" s="89"/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51"/>
      <c r="U193" s="54"/>
      <c r="V193" s="32"/>
      <c r="W193" s="32"/>
      <c r="X193" s="32"/>
      <c r="Y193" s="32"/>
      <c r="Z193" s="32"/>
    </row>
    <row r="194" spans="1:26" ht="12.75">
      <c r="A194" s="88" t="s">
        <v>264</v>
      </c>
      <c r="B194" s="89"/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51">
        <v>90</v>
      </c>
      <c r="U194" s="54">
        <v>70</v>
      </c>
      <c r="V194" s="32"/>
      <c r="W194" s="32"/>
      <c r="X194" s="32"/>
      <c r="Y194" s="32"/>
      <c r="Z194" s="32"/>
    </row>
    <row r="195" spans="1:26" ht="12.75">
      <c r="A195" s="88" t="s">
        <v>265</v>
      </c>
      <c r="B195" s="89"/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51"/>
      <c r="U195" s="54"/>
      <c r="V195" s="32"/>
      <c r="W195" s="32"/>
      <c r="X195" s="32"/>
      <c r="Y195" s="32"/>
      <c r="Z195" s="32"/>
    </row>
    <row r="196" spans="1:26" ht="12.75">
      <c r="A196" s="88" t="s">
        <v>266</v>
      </c>
      <c r="B196" s="89"/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51"/>
      <c r="U196" s="54"/>
      <c r="V196" s="32"/>
      <c r="W196" s="32"/>
      <c r="X196" s="32"/>
      <c r="Y196" s="32"/>
      <c r="Z196" s="32"/>
    </row>
    <row r="197" spans="1:26" ht="12.75">
      <c r="A197" s="88" t="s">
        <v>267</v>
      </c>
      <c r="B197" s="89"/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51">
        <v>100</v>
      </c>
      <c r="U197" s="54">
        <v>70</v>
      </c>
      <c r="V197" s="32"/>
      <c r="W197" s="32"/>
      <c r="X197" s="32"/>
      <c r="Y197" s="32"/>
      <c r="Z197" s="32"/>
    </row>
    <row r="198" spans="1:26" ht="12.75">
      <c r="A198" s="88" t="s">
        <v>268</v>
      </c>
      <c r="B198" s="89"/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51"/>
      <c r="U198" s="54"/>
      <c r="V198" s="32"/>
      <c r="W198" s="32"/>
      <c r="X198" s="32"/>
      <c r="Y198" s="32"/>
      <c r="Z198" s="32"/>
    </row>
    <row r="199" spans="1:26" ht="12.75">
      <c r="A199" s="88" t="s">
        <v>269</v>
      </c>
      <c r="B199" s="89"/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51"/>
      <c r="U199" s="54"/>
      <c r="V199" s="32"/>
      <c r="W199" s="32"/>
      <c r="X199" s="32"/>
      <c r="Y199" s="32"/>
      <c r="Z199" s="32"/>
    </row>
    <row r="200" spans="1:26" ht="12.75">
      <c r="A200" s="88" t="s">
        <v>270</v>
      </c>
      <c r="B200" s="89"/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51"/>
      <c r="U200" s="54"/>
      <c r="V200" s="32"/>
      <c r="W200" s="32"/>
      <c r="X200" s="32"/>
      <c r="Y200" s="32"/>
      <c r="Z200" s="32"/>
    </row>
    <row r="201" spans="1:26" ht="12.75">
      <c r="A201" s="88" t="s">
        <v>271</v>
      </c>
      <c r="B201" s="89"/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51"/>
      <c r="U201" s="54"/>
      <c r="V201" s="32"/>
      <c r="W201" s="32"/>
      <c r="X201" s="32"/>
      <c r="Y201" s="32"/>
      <c r="Z201" s="32"/>
    </row>
    <row r="202" spans="1:26" ht="12.75">
      <c r="A202" s="90" t="s">
        <v>272</v>
      </c>
      <c r="B202" s="89"/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51"/>
      <c r="U202" s="54"/>
      <c r="V202" s="32"/>
      <c r="W202" s="32"/>
      <c r="X202" s="32"/>
      <c r="Y202" s="32"/>
      <c r="Z202" s="32"/>
    </row>
    <row r="203" spans="1:26" ht="12.75">
      <c r="A203" s="88" t="s">
        <v>273</v>
      </c>
      <c r="B203" s="89"/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51">
        <v>78</v>
      </c>
      <c r="U203" s="54">
        <v>63</v>
      </c>
      <c r="V203" s="32"/>
      <c r="W203" s="32"/>
      <c r="X203" s="32"/>
      <c r="Y203" s="32"/>
      <c r="Z203" s="32"/>
    </row>
    <row r="204" spans="1:26" ht="12.75">
      <c r="A204" s="88" t="s">
        <v>274</v>
      </c>
      <c r="B204" s="89"/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51">
        <v>74</v>
      </c>
      <c r="U204" s="54">
        <v>50</v>
      </c>
      <c r="V204" s="32"/>
      <c r="W204" s="32"/>
      <c r="X204" s="32"/>
      <c r="Y204" s="32"/>
      <c r="Z204" s="32"/>
    </row>
    <row r="205" spans="1:26" ht="12.75">
      <c r="A205" s="88" t="s">
        <v>275</v>
      </c>
      <c r="B205" s="89"/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51"/>
      <c r="U205" s="54"/>
      <c r="V205" s="32"/>
      <c r="W205" s="32"/>
      <c r="X205" s="32"/>
      <c r="Y205" s="32"/>
      <c r="Z205" s="32"/>
    </row>
    <row r="206" spans="1:26" ht="12.75">
      <c r="A206" s="88" t="s">
        <v>276</v>
      </c>
      <c r="B206" s="89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51"/>
      <c r="U206" s="54"/>
      <c r="V206" s="32"/>
      <c r="W206" s="32"/>
      <c r="X206" s="32"/>
      <c r="Y206" s="32"/>
      <c r="Z206" s="32"/>
    </row>
    <row r="207" spans="1:26" ht="12.75">
      <c r="A207" s="88" t="s">
        <v>277</v>
      </c>
      <c r="B207" s="89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51">
        <v>108</v>
      </c>
      <c r="U207" s="54">
        <v>68</v>
      </c>
      <c r="V207" s="32"/>
      <c r="W207" s="32"/>
      <c r="X207" s="32"/>
      <c r="Y207" s="32"/>
      <c r="Z207" s="32"/>
    </row>
    <row r="208" spans="1:26" ht="12.75">
      <c r="A208" s="88" t="s">
        <v>278</v>
      </c>
      <c r="B208" s="89"/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51"/>
      <c r="U208" s="54"/>
      <c r="V208" s="32"/>
      <c r="W208" s="32"/>
      <c r="X208" s="32"/>
      <c r="Y208" s="32"/>
      <c r="Z208" s="32"/>
    </row>
    <row r="209" spans="1:26" ht="12.75">
      <c r="A209" s="88" t="s">
        <v>279</v>
      </c>
      <c r="B209" s="89"/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51"/>
      <c r="U209" s="54"/>
      <c r="V209" s="32"/>
      <c r="W209" s="32"/>
      <c r="X209" s="32"/>
      <c r="Y209" s="32"/>
      <c r="Z209" s="32"/>
    </row>
    <row r="210" spans="1:26" ht="12.75">
      <c r="A210" s="90" t="s">
        <v>280</v>
      </c>
      <c r="B210" s="89"/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51"/>
      <c r="U210" s="54"/>
      <c r="V210" s="32"/>
      <c r="W210" s="32"/>
      <c r="X210" s="32"/>
      <c r="Y210" s="32"/>
      <c r="Z210" s="32"/>
    </row>
    <row r="211" spans="1:26" ht="12.75">
      <c r="A211" s="88" t="s">
        <v>281</v>
      </c>
      <c r="B211" s="89"/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51">
        <v>128</v>
      </c>
      <c r="U211" s="54">
        <v>83</v>
      </c>
      <c r="V211" s="32"/>
      <c r="W211" s="32"/>
      <c r="X211" s="32"/>
      <c r="Y211" s="32"/>
      <c r="Z211" s="32"/>
    </row>
    <row r="212" spans="1:26" ht="12.75">
      <c r="A212" s="88" t="s">
        <v>282</v>
      </c>
      <c r="B212" s="89"/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51"/>
      <c r="U212" s="54"/>
      <c r="V212" s="32"/>
      <c r="W212" s="32"/>
      <c r="X212" s="32"/>
      <c r="Y212" s="32"/>
      <c r="Z212" s="32"/>
    </row>
    <row r="213" spans="1:26" ht="12.75">
      <c r="A213" s="90" t="s">
        <v>283</v>
      </c>
      <c r="B213" s="89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51"/>
      <c r="U213" s="54"/>
      <c r="V213" s="32"/>
      <c r="W213" s="32"/>
      <c r="X213" s="32"/>
      <c r="Y213" s="32"/>
      <c r="Z213" s="32"/>
    </row>
    <row r="214" spans="1:26" ht="12.75">
      <c r="A214" s="88" t="s">
        <v>284</v>
      </c>
      <c r="B214" s="89"/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51">
        <v>80</v>
      </c>
      <c r="U214" s="54">
        <v>60</v>
      </c>
      <c r="V214" s="32"/>
      <c r="W214" s="32"/>
      <c r="X214" s="32"/>
      <c r="Y214" s="32"/>
      <c r="Z214" s="32"/>
    </row>
    <row r="215" spans="1:26" ht="12.75">
      <c r="A215" s="91" t="s">
        <v>285</v>
      </c>
      <c r="B215" s="92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52"/>
      <c r="U215" s="55"/>
      <c r="V215" s="32"/>
      <c r="W215" s="32"/>
      <c r="X215" s="32"/>
      <c r="Y215" s="32"/>
      <c r="Z215" s="32"/>
    </row>
    <row r="216" spans="1:26" ht="12.75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2"/>
      <c r="W216" s="32"/>
      <c r="X216" s="32"/>
      <c r="Y216" s="32"/>
      <c r="Z216" s="32"/>
    </row>
    <row r="217" spans="1:26" ht="12.75">
      <c r="A217" s="84"/>
      <c r="B217" s="85" t="s">
        <v>406</v>
      </c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32"/>
      <c r="W217" s="32"/>
      <c r="X217" s="32"/>
      <c r="Y217" s="32"/>
      <c r="Z217" s="32"/>
    </row>
    <row r="218" spans="1:26" ht="12.75">
      <c r="A218" s="86"/>
      <c r="B218" s="85" t="s">
        <v>407</v>
      </c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2.75">
      <c r="A219" s="8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2.75">
      <c r="A220" s="34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2.75">
      <c r="A221" s="24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9"/>
      <c r="W221" s="9"/>
      <c r="X221" s="9"/>
      <c r="Y221" s="9"/>
      <c r="Z221" s="9"/>
    </row>
    <row r="222" spans="22:26" ht="12.75">
      <c r="V222" s="35"/>
      <c r="W222" s="35"/>
      <c r="X222" s="35"/>
      <c r="Y222" s="35"/>
      <c r="Z222" s="35"/>
    </row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9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</sheetData>
  <sheetProtection/>
  <mergeCells count="131">
    <mergeCell ref="I1:X1"/>
    <mergeCell ref="C11:I11"/>
    <mergeCell ref="J2:U2"/>
    <mergeCell ref="J3:U3"/>
    <mergeCell ref="J5:U5"/>
    <mergeCell ref="G22:H22"/>
    <mergeCell ref="J22:K22"/>
    <mergeCell ref="J28:J29"/>
    <mergeCell ref="G27:I27"/>
    <mergeCell ref="G17:I17"/>
    <mergeCell ref="G21:H21"/>
    <mergeCell ref="J18:K18"/>
    <mergeCell ref="J21:K21"/>
    <mergeCell ref="G19:H19"/>
    <mergeCell ref="G20:H20"/>
    <mergeCell ref="A27:A29"/>
    <mergeCell ref="B27:B29"/>
    <mergeCell ref="C27:C29"/>
    <mergeCell ref="D27:F27"/>
    <mergeCell ref="D28:D29"/>
    <mergeCell ref="J27:U27"/>
    <mergeCell ref="G28:G29"/>
    <mergeCell ref="J19:K19"/>
    <mergeCell ref="J20:K20"/>
    <mergeCell ref="A12:U12"/>
    <mergeCell ref="A13:U13"/>
    <mergeCell ref="A14:U14"/>
    <mergeCell ref="A15:U15"/>
    <mergeCell ref="J17:U17"/>
    <mergeCell ref="G18:H18"/>
    <mergeCell ref="A31:U31"/>
    <mergeCell ref="A32:U32"/>
    <mergeCell ref="A52:U52"/>
    <mergeCell ref="A82:F82"/>
    <mergeCell ref="A83:F83"/>
    <mergeCell ref="A84:F84"/>
    <mergeCell ref="A85:F85"/>
    <mergeCell ref="A86:F86"/>
    <mergeCell ref="A87:F87"/>
    <mergeCell ref="A88:F88"/>
    <mergeCell ref="A89:F89"/>
    <mergeCell ref="A90:F90"/>
    <mergeCell ref="A91:F91"/>
    <mergeCell ref="A92:F92"/>
    <mergeCell ref="A95:F95"/>
    <mergeCell ref="A96:U96"/>
    <mergeCell ref="A97:U97"/>
    <mergeCell ref="A129:F129"/>
    <mergeCell ref="A93:F93"/>
    <mergeCell ref="A94:F94"/>
    <mergeCell ref="A130:F130"/>
    <mergeCell ref="A131:F131"/>
    <mergeCell ref="A132:F132"/>
    <mergeCell ref="A133:F133"/>
    <mergeCell ref="A134:F134"/>
    <mergeCell ref="A135:F135"/>
    <mergeCell ref="A136:F136"/>
    <mergeCell ref="A137:F137"/>
    <mergeCell ref="A138:F138"/>
    <mergeCell ref="A139:F139"/>
    <mergeCell ref="A140:F140"/>
    <mergeCell ref="A141:F141"/>
    <mergeCell ref="A142:F142"/>
    <mergeCell ref="A145:F145"/>
    <mergeCell ref="A146:F146"/>
    <mergeCell ref="A147:F147"/>
    <mergeCell ref="A148:F148"/>
    <mergeCell ref="A149:F149"/>
    <mergeCell ref="A143:F143"/>
    <mergeCell ref="A144:F144"/>
    <mergeCell ref="A150:F150"/>
    <mergeCell ref="A151:F151"/>
    <mergeCell ref="A152:F152"/>
    <mergeCell ref="A153:F153"/>
    <mergeCell ref="A154:F154"/>
    <mergeCell ref="A155:F155"/>
    <mergeCell ref="A156:F156"/>
    <mergeCell ref="A159:F159"/>
    <mergeCell ref="A164:S164"/>
    <mergeCell ref="A166:S166"/>
    <mergeCell ref="A167:S167"/>
    <mergeCell ref="A168:S168"/>
    <mergeCell ref="A169:S169"/>
    <mergeCell ref="A170:S170"/>
    <mergeCell ref="A171:S171"/>
    <mergeCell ref="A172:S172"/>
    <mergeCell ref="A173:S173"/>
    <mergeCell ref="A174:S174"/>
    <mergeCell ref="A175:S175"/>
    <mergeCell ref="A176:S176"/>
    <mergeCell ref="A177:S177"/>
    <mergeCell ref="A178:S178"/>
    <mergeCell ref="A179:S179"/>
    <mergeCell ref="A180:S180"/>
    <mergeCell ref="A181:S181"/>
    <mergeCell ref="A182:S182"/>
    <mergeCell ref="A183:S183"/>
    <mergeCell ref="A184:S184"/>
    <mergeCell ref="A185:S185"/>
    <mergeCell ref="A186:S186"/>
    <mergeCell ref="A187:S187"/>
    <mergeCell ref="A188:S188"/>
    <mergeCell ref="A189:S189"/>
    <mergeCell ref="A190:S190"/>
    <mergeCell ref="A191:S191"/>
    <mergeCell ref="A192:S192"/>
    <mergeCell ref="A193:S193"/>
    <mergeCell ref="A194:S194"/>
    <mergeCell ref="A195:S195"/>
    <mergeCell ref="A196:S196"/>
    <mergeCell ref="A197:S197"/>
    <mergeCell ref="A198:S198"/>
    <mergeCell ref="A208:S208"/>
    <mergeCell ref="A209:S209"/>
    <mergeCell ref="A210:S210"/>
    <mergeCell ref="A199:S199"/>
    <mergeCell ref="A200:S200"/>
    <mergeCell ref="A201:S201"/>
    <mergeCell ref="A202:S202"/>
    <mergeCell ref="A203:S203"/>
    <mergeCell ref="A204:S204"/>
    <mergeCell ref="A211:S211"/>
    <mergeCell ref="A212:S212"/>
    <mergeCell ref="A213:S213"/>
    <mergeCell ref="A214:S214"/>
    <mergeCell ref="A215:S215"/>
    <mergeCell ref="A157:F157"/>
    <mergeCell ref="A158:F158"/>
    <mergeCell ref="A205:S205"/>
    <mergeCell ref="A206:S206"/>
    <mergeCell ref="A207:S207"/>
  </mergeCells>
  <printOptions/>
  <pageMargins left="0.7874015748031497" right="0.3937007874015748" top="0.3937007874015748" bottom="0.3937007874015748" header="0.2362204724409449" footer="0.2362204724409449"/>
  <pageSetup fitToHeight="30000" fitToWidth="1" horizontalDpi="600" verticalDpi="600" orientation="landscape" paperSize="9" scale="85" r:id="rId3"/>
  <headerFooter alignWithMargins="0">
    <oddHeader>&amp;LГРАНД-Смета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Соседко Алексей</dc:creator>
  <cp:keywords/>
  <dc:description/>
  <cp:lastModifiedBy>User</cp:lastModifiedBy>
  <cp:lastPrinted>2004-07-27T05:56:58Z</cp:lastPrinted>
  <dcterms:created xsi:type="dcterms:W3CDTF">2003-01-28T12:33:10Z</dcterms:created>
  <dcterms:modified xsi:type="dcterms:W3CDTF">2018-05-03T04:34:39Z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