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60" windowWidth="7500" windowHeight="4245" tabRatio="771" activeTab="1"/>
  </bookViews>
  <sheets>
    <sheet name="Локальная смета" sheetId="8" r:id="rId1"/>
    <sheet name="Локальный ресурс.смет.расчет" sheetId="16" r:id="rId2"/>
  </sheets>
  <definedNames>
    <definedName name="_xlnm.Print_Titles" localSheetId="0">'Локальная смета'!$33:$33</definedName>
    <definedName name="_xlnm.Print_Titles" localSheetId="1">'Локальный ресурс.смет.расчет'!$30:$30</definedName>
  </definedNames>
  <calcPr calcId="124519"/>
</workbook>
</file>

<file path=xl/calcChain.xml><?xml version="1.0" encoding="utf-8"?>
<calcChain xmlns="http://schemas.openxmlformats.org/spreadsheetml/2006/main">
  <c r="M33" i="16"/>
  <c r="M34"/>
  <c r="M35"/>
  <c r="M37"/>
  <c r="M38"/>
  <c r="M39"/>
  <c r="M40"/>
  <c r="M41"/>
  <c r="M42"/>
  <c r="M44"/>
  <c r="M45"/>
  <c r="M46"/>
  <c r="J22"/>
  <c r="G22"/>
  <c r="J20"/>
  <c r="G20"/>
  <c r="J19"/>
  <c r="G19"/>
  <c r="J18"/>
  <c r="G18"/>
  <c r="J25" i="8"/>
  <c r="G25"/>
  <c r="J23"/>
  <c r="G23"/>
  <c r="J22"/>
  <c r="G22"/>
  <c r="J21"/>
  <c r="G21"/>
  <c r="J158"/>
  <c r="G158"/>
  <c r="J157"/>
  <c r="G157"/>
  <c r="J21" i="16"/>
  <c r="G21"/>
  <c r="J24" i="8"/>
  <c r="G24"/>
  <c r="A25" i="16"/>
  <c r="A28" i="8"/>
  <c r="M56" i="16"/>
  <c r="M53"/>
  <c r="M47"/>
  <c r="M54"/>
  <c r="M55"/>
  <c r="M49"/>
  <c r="M58"/>
  <c r="M57"/>
  <c r="M51"/>
  <c r="M48"/>
  <c r="M52"/>
  <c r="M50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Alex Sosedko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200 атрибут 950 текст&gt;  &lt;подпись 200 значение&gt;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200 атрибут 950 значение&gt;/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210 атрибут 950 значение&gt;/</t>
        </r>
      </text>
    </comment>
    <comment ref="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1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3" authorId="4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5" authorId="4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8" authorId="4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22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22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24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24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X2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4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G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25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25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X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L28" authorId="4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33" authorId="4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33" authorId="4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33" authorId="4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33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33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33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3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3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3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33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33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U33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144" authorId="4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144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144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(итоги)&gt;
_____
&lt;Материалы (итоги)&gt;</t>
        </r>
      </text>
    </comment>
    <comment ref="I144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(итоги)&gt;
_____
&lt;З/п машинистов (итоги)&gt;</t>
        </r>
      </text>
    </comment>
    <comment ref="J144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K144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тек.ценах (итоги)&gt;
_____
&lt;Материалы в тек.ценах (итоги)&gt;</t>
        </r>
      </text>
    </comment>
    <comment ref="U144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тек.ценах (итоги)&gt;
_____
&lt;З/п машинистов в тек.ценах (итоги)&gt;</t>
        </r>
      </text>
    </comment>
    <comment ref="A16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162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comments2.xml><?xml version="1.0" encoding="utf-8"?>
<comments xmlns="http://schemas.openxmlformats.org/spreadsheetml/2006/main">
  <authors>
    <author>&lt;&gt;</author>
    <author>YuKazaeva</author>
    <author>Сергей</author>
    <author>Alex</author>
    <author>onikitina</author>
  </authors>
  <commentList>
    <comment ref="A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2" authorId="2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4" authorId="2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G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2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2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L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P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2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L2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2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P2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2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2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25" authorId="2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30" authorId="2">
      <text>
        <r>
          <rPr>
            <sz val="8"/>
            <color indexed="81"/>
            <rFont val="Tahoma"/>
            <family val="2"/>
            <charset val="204"/>
          </rPr>
          <t xml:space="preserve"> &lt;Номер ресурса п.п.&gt;</t>
        </r>
      </text>
    </comment>
    <comment ref="B30" authorId="2">
      <text>
        <r>
          <rPr>
            <sz val="8"/>
            <color indexed="81"/>
            <rFont val="Tahoma"/>
            <family val="2"/>
            <charset val="204"/>
          </rPr>
          <t xml:space="preserve"> &lt;Код ресурса&gt;</t>
        </r>
      </text>
    </comment>
    <comment ref="C30" authorId="2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ресурса &gt;</t>
        </r>
      </text>
    </comment>
    <comment ref="D30" authorId="2">
      <text>
        <r>
          <rPr>
            <sz val="8"/>
            <color indexed="81"/>
            <rFont val="Tahoma"/>
            <family val="2"/>
            <charset val="204"/>
          </rPr>
          <t xml:space="preserve"> &lt;Единица измерения ресурса&gt;
&lt;Количество машиночасов на единицу по позиции&gt;</t>
        </r>
      </text>
    </comment>
    <comment ref="E30" authorId="2">
      <text>
        <r>
          <rPr>
            <sz val="8"/>
            <color indexed="81"/>
            <rFont val="Tahoma"/>
            <family val="2"/>
            <charset val="204"/>
          </rPr>
          <t xml:space="preserve"> &lt;Общее количество ресурса&gt;</t>
        </r>
      </text>
    </comment>
    <comment ref="F30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ед. измерения)&gt;
&lt;Формула базисной цены единицы ПЗ&gt;</t>
        </r>
      </text>
    </comment>
    <comment ref="G30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физ. объем)&gt;</t>
        </r>
      </text>
    </comment>
    <comment ref="H30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единицы&gt;</t>
        </r>
      </text>
    </comment>
    <comment ref="I30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всего&gt;</t>
        </r>
      </text>
    </comment>
    <comment ref="J30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ед. измерения)&gt;
&lt;Формула текущей цены единицы ПЗ&gt;</t>
        </r>
      </text>
    </comment>
    <comment ref="K30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физ. объем)&gt;</t>
        </r>
      </text>
    </comment>
    <comment ref="M3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=IF(ISNUMBER(R[0]C[-2]/R[0]C[-6]),IF(NOT(R[0]C[-2]/R[0]C[-6]=0),R[0]C[-2]/R[0]C[-6], " "), " ")&lt;Пустой идентификатор&gt;</t>
        </r>
      </text>
    </comment>
    <comment ref="N30" authorId="2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текущей цены ресурса&gt;</t>
        </r>
      </text>
    </comment>
    <comment ref="A60" authorId="2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60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K60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M6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=IF(ISNUMBER(INDIRECT("K" &amp; ROW())/INDIRECT("G" &amp; ROW())),INDIRECT("K" &amp; ROW())/INDIRECT("G" &amp; ROW()), " ")&lt;Пустой идентификатор&gt;</t>
        </r>
      </text>
    </comment>
    <comment ref="N6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</text>
    </comment>
    <comment ref="A6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6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<sst xmlns="http://schemas.openxmlformats.org/spreadsheetml/2006/main" count="517" uniqueCount="238">
  <si>
    <t>Код ресурса</t>
  </si>
  <si>
    <t>Всего</t>
  </si>
  <si>
    <t xml:space="preserve">ЛОКАЛЬНАЯ СМЕТА </t>
  </si>
  <si>
    <t>Основание: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</si>
  <si>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</si>
  <si>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</si>
  <si>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</si>
  <si>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</si>
  <si>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</si>
  <si>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</si>
  <si>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</si>
  <si>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</si>
  <si>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</si>
  <si>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</si>
  <si>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</si>
  <si>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</si>
  <si>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</si>
  <si>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</si>
  <si>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</si>
  <si>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</si>
  <si>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</si>
  <si>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</si>
  <si>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</si>
  <si>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</si>
  <si>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</si>
  <si>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</si>
  <si>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</si>
  <si>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</si>
  <si>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</si>
  <si>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</si>
  <si>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</si>
  <si>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</si>
  <si>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</si>
  <si>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</si>
  <si>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</si>
  <si>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>в т.ч. оборудование</t>
  </si>
  <si>
    <t>монтажных работ</t>
  </si>
  <si>
    <t xml:space="preserve">ЛОКАЛЬНЫЙ РЕСУРСНЫЙ СМЕТНЫЙ РАСЧЕТ </t>
  </si>
  <si>
    <t>% НР</t>
  </si>
  <si>
    <t>% СП</t>
  </si>
  <si>
    <t xml:space="preserve">  </t>
  </si>
  <si>
    <t>Проверил:  _________________ //</t>
  </si>
  <si>
    <t>Раздел 1. Площадъ нефтебазы.</t>
  </si>
  <si>
    <t>ТЕРр68-15-3
Ремонт асфальтобетонного покрытия дорог однослойного толщиной: 70 мм площадью ремонта до 5 м2
100 м2</t>
  </si>
  <si>
    <t>1364,2
_____
8658,6</t>
  </si>
  <si>
    <t>614,51
_____
97,84</t>
  </si>
  <si>
    <t>750,31
_____
4762,23</t>
  </si>
  <si>
    <t>337,98
_____
53,81</t>
  </si>
  <si>
    <t>9444,18
_____
21516,43</t>
  </si>
  <si>
    <t>2152,89
_____
677,23</t>
  </si>
  <si>
    <t>Накладные расходы от ФОТ(10121,41 руб.)</t>
  </si>
  <si>
    <t>104%</t>
  </si>
  <si>
    <t>Сметная прибыль от ФОТ(10121,41 руб.)</t>
  </si>
  <si>
    <t>60%</t>
  </si>
  <si>
    <t>Всего с НР и СП</t>
  </si>
  <si>
    <t/>
  </si>
  <si>
    <t>ул. Карла Маркса.</t>
  </si>
  <si>
    <t>136,42
_____
865,86</t>
  </si>
  <si>
    <t>61,45
_____
9,78</t>
  </si>
  <si>
    <t>1717,12
_____
3912,09</t>
  </si>
  <si>
    <t>391,43
_____
123,13</t>
  </si>
  <si>
    <t>Накладные расходы от ФОТ(1840,25 руб.)</t>
  </si>
  <si>
    <t>Сметная прибыль от ФОТ(1840,25 руб.)</t>
  </si>
  <si>
    <t>ул. Российская</t>
  </si>
  <si>
    <t>327,41
_____
2078,06</t>
  </si>
  <si>
    <t>147,48
_____
23,48</t>
  </si>
  <si>
    <t>4121,1
_____
9388,99</t>
  </si>
  <si>
    <t>939,44
_____
295,52</t>
  </si>
  <si>
    <t>Накладные расходы от ФОТ(4416,62 руб.)</t>
  </si>
  <si>
    <t>Сметная прибыль от ФОТ(4416,62 руб.)</t>
  </si>
  <si>
    <t>ул. 1 Мая.</t>
  </si>
  <si>
    <t>477,47
_____
3030,51</t>
  </si>
  <si>
    <t>215,08
_____
34,24</t>
  </si>
  <si>
    <t>6009,93
_____
13692,28</t>
  </si>
  <si>
    <t>1370,02
_____
430,97</t>
  </si>
  <si>
    <t>Накладные расходы от ФОТ(6440,9 руб.)</t>
  </si>
  <si>
    <t>Сметная прибыль от ФОТ(6440,9 руб.)</t>
  </si>
  <si>
    <t>ул. Полевая.</t>
  </si>
  <si>
    <t>354,69
_____
2251,24</t>
  </si>
  <si>
    <t>159,77
_____
25,44</t>
  </si>
  <si>
    <t>4464,52
_____
10171,41</t>
  </si>
  <si>
    <t>1017,73
_____
320,15</t>
  </si>
  <si>
    <t>Накладные расходы от ФОТ(4784,67 руб.)</t>
  </si>
  <si>
    <t>Сметная прибыль от ФОТ(4784,67 руб.)</t>
  </si>
  <si>
    <t>ул. Интернациональная.</t>
  </si>
  <si>
    <t>341,05
_____
2164,65</t>
  </si>
  <si>
    <t>153,63
_____
24,46</t>
  </si>
  <si>
    <t>4292,81
_____
9780,19</t>
  </si>
  <si>
    <t>978,59
_____
307,83</t>
  </si>
  <si>
    <t>Накладные расходы от ФОТ(4600,64 руб.)</t>
  </si>
  <si>
    <t>Сметная прибыль от ФОТ(4600,64 руб.)</t>
  </si>
  <si>
    <t>ул. Республиканская.</t>
  </si>
  <si>
    <t>ул. Совхозная.</t>
  </si>
  <si>
    <t>409,26
_____
2597,58</t>
  </si>
  <si>
    <t>184,35
_____
29,35</t>
  </si>
  <si>
    <t>5151,37
_____
11736,24</t>
  </si>
  <si>
    <t>1174,3
_____
369,4</t>
  </si>
  <si>
    <t>Накладные расходы от ФОТ(5520,77 руб.)</t>
  </si>
  <si>
    <t>Сметная прибыль от ФОТ(5520,77 руб.)</t>
  </si>
  <si>
    <t>ул. Озерная.</t>
  </si>
  <si>
    <t>491,11
_____
3117,1</t>
  </si>
  <si>
    <t>221,22
_____
35,22</t>
  </si>
  <si>
    <t>6181,65
_____
14083,48</t>
  </si>
  <si>
    <t>1409,16
_____
443,28</t>
  </si>
  <si>
    <t>Накладные расходы от ФОТ(6624,93 руб.)</t>
  </si>
  <si>
    <t>Сметная прибыль от ФОТ(6624,93 руб.)</t>
  </si>
  <si>
    <t>ул. Рабочая.</t>
  </si>
  <si>
    <t>ул.Куйбышева.</t>
  </si>
  <si>
    <t>ул.Кирова.</t>
  </si>
  <si>
    <t>ул Пионерская.</t>
  </si>
  <si>
    <t>1991,73
_____
12641,56</t>
  </si>
  <si>
    <t>897,18
_____
142,85</t>
  </si>
  <si>
    <t>25070,01
_____
57116,35</t>
  </si>
  <si>
    <t>5714,94
_____
1797,74</t>
  </si>
  <si>
    <t>Накладные расходы от ФОТ(26867,75 руб.)</t>
  </si>
  <si>
    <t>Сметная прибыль от ФОТ(26867,75 руб.)</t>
  </si>
  <si>
    <t>ул. Советская.</t>
  </si>
  <si>
    <t>272,84
_____
1731,72</t>
  </si>
  <si>
    <t>122,9
_____
19,57</t>
  </si>
  <si>
    <t>3434,25
_____
7824,15</t>
  </si>
  <si>
    <t>782,87
_____
246,27</t>
  </si>
  <si>
    <t>Накладные расходы от ФОТ(3680,52 руб.)</t>
  </si>
  <si>
    <t>Сметная прибыль от ФОТ(3680,52 руб.)</t>
  </si>
  <si>
    <t>ул. 8-ое Марта.</t>
  </si>
  <si>
    <t>1568,83
_____
9957,39</t>
  </si>
  <si>
    <t>706,69
_____
112,52</t>
  </si>
  <si>
    <t>19746,93
_____
44988,91</t>
  </si>
  <si>
    <t>4501,49
_____
1416,03</t>
  </si>
  <si>
    <t>Накладные расходы от ФОТ(21162,96 руб.)</t>
  </si>
  <si>
    <t>Сметная прибыль от ФОТ(21162,96 руб.)</t>
  </si>
  <si>
    <t>ул. Южная.</t>
  </si>
  <si>
    <t>627,53
_____
3982,96</t>
  </si>
  <si>
    <t>282,67
_____
45,01</t>
  </si>
  <si>
    <t>7898,77
_____
17995,56</t>
  </si>
  <si>
    <t>1800,6
_____
566,41</t>
  </si>
  <si>
    <t>Накладные расходы от ФОТ(8465,18 руб.)</t>
  </si>
  <si>
    <t>Сметная прибыль от ФОТ(8465,18 руб.)</t>
  </si>
  <si>
    <t>ул.Труда.</t>
  </si>
  <si>
    <t>641,17
_____
4069,55</t>
  </si>
  <si>
    <t>288,82
_____
45,98</t>
  </si>
  <si>
    <t>8070,48
_____
18386,77</t>
  </si>
  <si>
    <t>1839,74
_____
578,73</t>
  </si>
  <si>
    <t>Накладные расходы от ФОТ(8649,21 руб.)</t>
  </si>
  <si>
    <t>Сметная прибыль от ФОТ(8649,21 руб.)</t>
  </si>
  <si>
    <t>ул. Пушкина.</t>
  </si>
  <si>
    <t>ул. Мичурина.</t>
  </si>
  <si>
    <t>ул. Октябрьская.</t>
  </si>
  <si>
    <t>1105
_____
7013,47</t>
  </si>
  <si>
    <t>497,75
_____
79,25</t>
  </si>
  <si>
    <t>13908,7
_____
31687,84</t>
  </si>
  <si>
    <t>3170,62
_____
997,38</t>
  </si>
  <si>
    <t>Накладные расходы от ФОТ(14906,08 руб.)</t>
  </si>
  <si>
    <t>Сметная прибыль от ФОТ(14906,08 руб.)</t>
  </si>
  <si>
    <t>ул. Гагарина.</t>
  </si>
  <si>
    <t>886,73
_____
5628,09</t>
  </si>
  <si>
    <t>399,43
_____
63,6</t>
  </si>
  <si>
    <t>11161,31
_____
25428,51</t>
  </si>
  <si>
    <t>2544,32
_____
800,36</t>
  </si>
  <si>
    <t>Накладные расходы от ФОТ(11961,67 руб.)</t>
  </si>
  <si>
    <t>Сметная прибыль от ФОТ(11961,67 руб.)</t>
  </si>
  <si>
    <t>ул. Энергетиков.</t>
  </si>
  <si>
    <t>Итого прямые затраты по смете</t>
  </si>
  <si>
    <t>13260,01
_____
84161,62</t>
  </si>
  <si>
    <t>5973,01
_____
950,99</t>
  </si>
  <si>
    <t>166904,44
_____
380254,06</t>
  </si>
  <si>
    <t>38047,40
_____
11968,53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</si>
  <si>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</si>
  <si>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</si>
  <si>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</si>
  <si>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</si>
  <si>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</si>
  <si>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</si>
  <si>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</si>
  <si>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Благоустройство (ремонтно-строительные)</t>
  </si>
  <si>
    <t xml:space="preserve">    Итого</t>
  </si>
  <si>
    <t xml:space="preserve">    НДС 18%</t>
  </si>
  <si>
    <t xml:space="preserve">    ВСЕГО по смете</t>
  </si>
  <si>
    <t>Ресурсы подрядчика</t>
  </si>
  <si>
    <t xml:space="preserve">          Трудозатраты</t>
  </si>
  <si>
    <t>1-2-7</t>
  </si>
  <si>
    <t>Рабочий строитель (ср 2,7)</t>
  </si>
  <si>
    <t xml:space="preserve">чел.-ч
</t>
  </si>
  <si>
    <t xml:space="preserve">10,51
</t>
  </si>
  <si>
    <t xml:space="preserve">132,29
</t>
  </si>
  <si>
    <t>Затраты труда машинистов</t>
  </si>
  <si>
    <t xml:space="preserve">
</t>
  </si>
  <si>
    <t>Итого по трудовым ресурсам</t>
  </si>
  <si>
    <t xml:space="preserve">руб
</t>
  </si>
  <si>
    <t xml:space="preserve">          Машины и механизмы</t>
  </si>
  <si>
    <t>Компрессоры передвижные с двигателем внутреннего сгорания давлением до 686 кПа (7 ат), производительность до 5 м3/мин</t>
  </si>
  <si>
    <t xml:space="preserve">маш.час
</t>
  </si>
  <si>
    <t xml:space="preserve">62,75
</t>
  </si>
  <si>
    <t xml:space="preserve">413
</t>
  </si>
  <si>
    <t>МТРиЭ ЧО, Пост. от 15.02.18 № 7/1</t>
  </si>
  <si>
    <t>Катки дорожные самоходные гладкие 8 т</t>
  </si>
  <si>
    <t xml:space="preserve">83,58
</t>
  </si>
  <si>
    <t xml:space="preserve">570
</t>
  </si>
  <si>
    <t>Котлы битумные передвижные 400 л</t>
  </si>
  <si>
    <t xml:space="preserve">32,24
</t>
  </si>
  <si>
    <t xml:space="preserve">109
</t>
  </si>
  <si>
    <t>Молотки при работе от передвижных компрессорных станций отбойные пневматические</t>
  </si>
  <si>
    <t xml:space="preserve">1,44
</t>
  </si>
  <si>
    <t xml:space="preserve">4
</t>
  </si>
  <si>
    <t>МТРиЭ ЧО, Пост. от 15.02.18 № 7/1   (330804-1)</t>
  </si>
  <si>
    <t>Автомобили бортовые, грузоподъемность до 5 т</t>
  </si>
  <si>
    <t xml:space="preserve">103,2
</t>
  </si>
  <si>
    <t xml:space="preserve">616
</t>
  </si>
  <si>
    <t>Итого по строительным машинам</t>
  </si>
  <si>
    <t xml:space="preserve">          Материалы</t>
  </si>
  <si>
    <t>101-1556</t>
  </si>
  <si>
    <t>Битумы нефтяные дорожные марки БНД-60/90, БНД 90/130</t>
  </si>
  <si>
    <t xml:space="preserve">т
</t>
  </si>
  <si>
    <t xml:space="preserve">3030
</t>
  </si>
  <si>
    <t xml:space="preserve">11828,34
</t>
  </si>
  <si>
    <t>МТРиЭ ЧО, Пост.от 15.02.2018 г. №7/1, п.509</t>
  </si>
  <si>
    <t>410-0021</t>
  </si>
  <si>
    <t>Асфальтобетонные смеси дорожные, аэродромные и асфальтобетон (горячие и теплые для пористого асфальтобетона щебеночные и гравийные), марка I</t>
  </si>
  <si>
    <t xml:space="preserve">507
</t>
  </si>
  <si>
    <t xml:space="preserve">2299,67
</t>
  </si>
  <si>
    <t>МТРиЭ ЧО, Пост.от 15.02.2018 г. №7/1,  п 501.3</t>
  </si>
  <si>
    <t>Итого по строительным материалам</t>
  </si>
  <si>
    <t xml:space="preserve"> </t>
  </si>
  <si>
    <t xml:space="preserve">                                                 </t>
  </si>
  <si>
    <t>ул. Кирова,ул. Пионерская,ул Советская,ул. 8-ое Марта,ул.Южная,ул.Труда,ул. Пушкина,ул. Мичурина.ул. Октябрьская,ул. Гагарина,ул. Энергетиков.</t>
  </si>
  <si>
    <t>Основание:Дефектная ведомость.</t>
  </si>
  <si>
    <t>1 кв. 2018 г.</t>
  </si>
  <si>
    <t xml:space="preserve">   ул. Кирова,ул. Пионерская,ул Советская,ул. 8-ое Марта,ул.Южная,ул.Труда,ул. Пушкина,ул. Мичурина.ул. Октябрьская,ул. Гагарина,ул. Энергетиков. </t>
  </si>
  <si>
    <t>Составил:  _________________ /Васильев О. О./</t>
  </si>
  <si>
    <t>Проверил:  _________________ /                           /</t>
  </si>
  <si>
    <t xml:space="preserve">Объект: Площадь Нефтебазы,ул. Карла Маркса,ул. Российская,ул. 1 Мая,ул. Полевая,ул. Интернациональная,ул. Республиканская,ул. Совхозная,ул. Озерная,ул. Рабочая, ул. Куйбышева </t>
  </si>
  <si>
    <t>Стройка:с.Аргаяш, Аргаяшского района, Челябинской области.</t>
  </si>
  <si>
    <t>Стройка: с. Аргаяш, Аргаяшского района, Челябинской области</t>
  </si>
  <si>
    <t>Утверждаю:</t>
  </si>
  <si>
    <t>___________________ А.З. Ишкильдин</t>
  </si>
  <si>
    <t>Глава Аргаяшского сельского поселения</t>
  </si>
  <si>
    <t>______________А.З. Ишкильдин</t>
  </si>
  <si>
    <t>Составил:  _________________ /О.О. Васильев/</t>
  </si>
  <si>
    <t>Ямочный ремонт дорог в с. Аргаяш Аргаяшского района Челябинской области по улицам: Площадь Нефтебазы,ул. Карла Маркса,ул. Российская,ул. 1 Мая,ул. Полевая,ул. Интернациональная,ул. Республиканская,ул. Совхозная,ул. Озерная,ул. Рабочая, ул. Куйбышева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</si>
</sst>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i/>
      <sz val="10"/>
      <name val="Arial Cyr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46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left" vertical="top" wrapText="1"/>
    </xf>
    <xf numFmtId="2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9" fillId="0" borderId="0" xfId="0" applyFont="1"/>
    <xf numFmtId="0" fontId="7" fillId="0" borderId="0" xfId="0" applyFont="1" applyAlignment="1"/>
    <xf numFmtId="0" fontId="9" fillId="0" borderId="0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164" fontId="11" fillId="0" borderId="3" xfId="12" applyNumberFormat="1" applyFont="1" applyBorder="1" applyAlignment="1">
      <alignment horizontal="right"/>
    </xf>
    <xf numFmtId="164" fontId="12" fillId="0" borderId="0" xfId="12" applyNumberFormat="1" applyFont="1" applyBorder="1" applyAlignment="1">
      <alignment horizontal="right"/>
    </xf>
    <xf numFmtId="0" fontId="9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2" fontId="9" fillId="0" borderId="0" xfId="6" applyNumberFormat="1" applyFont="1" applyAlignment="1">
      <alignment horizontal="right" vertical="top" wrapText="1"/>
    </xf>
    <xf numFmtId="2" fontId="7" fillId="0" borderId="0" xfId="0" applyNumberFormat="1" applyFont="1"/>
    <xf numFmtId="2" fontId="7" fillId="0" borderId="0" xfId="6" applyNumberFormat="1" applyFont="1" applyAlignment="1">
      <alignment horizontal="right" vertical="top" wrapText="1"/>
    </xf>
    <xf numFmtId="0" fontId="7" fillId="0" borderId="0" xfId="0" applyFont="1" applyAlignment="1">
      <alignment vertical="top"/>
    </xf>
    <xf numFmtId="0" fontId="3" fillId="0" borderId="0" xfId="10"/>
    <xf numFmtId="0" fontId="1" fillId="0" borderId="0" xfId="12"/>
    <xf numFmtId="0" fontId="12" fillId="0" borderId="0" xfId="0" applyFont="1" applyAlignment="1">
      <alignment horizontal="left" vertical="top" indent="1"/>
    </xf>
    <xf numFmtId="0" fontId="11" fillId="0" borderId="0" xfId="0" applyFont="1" applyBorder="1"/>
    <xf numFmtId="0" fontId="11" fillId="0" borderId="0" xfId="0" applyFont="1" applyBorder="1" applyAlignment="1">
      <alignment horizontal="left" vertical="top" wrapText="1"/>
    </xf>
    <xf numFmtId="1" fontId="12" fillId="0" borderId="0" xfId="10" applyNumberFormat="1" applyFont="1" applyAlignment="1">
      <alignment horizontal="right"/>
    </xf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9" fillId="0" borderId="0" xfId="23" applyFont="1" applyAlignment="1">
      <alignment horizontal="left"/>
    </xf>
    <xf numFmtId="0" fontId="7" fillId="0" borderId="17" xfId="13" applyFont="1" applyBorder="1">
      <alignment horizontal="center" wrapText="1"/>
    </xf>
    <xf numFmtId="0" fontId="7" fillId="0" borderId="17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right" vertical="top" wrapText="1"/>
    </xf>
    <xf numFmtId="2" fontId="15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left" vertical="top" wrapText="1"/>
    </xf>
    <xf numFmtId="2" fontId="15" fillId="0" borderId="17" xfId="0" applyNumberFormat="1" applyFont="1" applyBorder="1" applyAlignment="1">
      <alignment horizontal="left" vertical="top" wrapText="1"/>
    </xf>
    <xf numFmtId="49" fontId="15" fillId="0" borderId="17" xfId="0" applyNumberFormat="1" applyFont="1" applyBorder="1" applyAlignment="1">
      <alignment horizontal="right" vertical="top" wrapText="1"/>
    </xf>
    <xf numFmtId="2" fontId="15" fillId="0" borderId="17" xfId="0" applyNumberFormat="1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vertical="top" wrapText="1"/>
    </xf>
    <xf numFmtId="0" fontId="9" fillId="0" borderId="1" xfId="6" applyFont="1" applyBorder="1" applyAlignment="1">
      <alignment horizontal="right" vertical="top" wrapText="1"/>
    </xf>
    <xf numFmtId="0" fontId="12" fillId="0" borderId="1" xfId="6" applyFont="1" applyBorder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3" applyFont="1" applyBorder="1">
      <alignment horizontal="center"/>
    </xf>
    <xf numFmtId="0" fontId="7" fillId="0" borderId="1" xfId="3" applyFont="1" applyBorder="1">
      <alignment horizontal="center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/>
    </xf>
    <xf numFmtId="1" fontId="11" fillId="0" borderId="1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/>
    </xf>
    <xf numFmtId="49" fontId="12" fillId="0" borderId="17" xfId="0" applyNumberFormat="1" applyFont="1" applyBorder="1" applyAlignment="1">
      <alignment horizontal="left" vertical="top" wrapText="1"/>
    </xf>
    <xf numFmtId="2" fontId="12" fillId="0" borderId="17" xfId="0" applyNumberFormat="1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right" vertical="top" wrapText="1"/>
    </xf>
    <xf numFmtId="2" fontId="12" fillId="0" borderId="17" xfId="0" applyNumberFormat="1" applyFont="1" applyBorder="1" applyAlignment="1">
      <alignment horizontal="right" vertical="top"/>
    </xf>
    <xf numFmtId="1" fontId="11" fillId="0" borderId="17" xfId="0" applyNumberFormat="1" applyFont="1" applyBorder="1" applyAlignment="1">
      <alignment horizontal="right" vertical="top" wrapText="1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0" xfId="23" applyFont="1" applyAlignment="1"/>
    <xf numFmtId="0" fontId="7" fillId="0" borderId="0" xfId="0" applyFont="1" applyAlignment="1">
      <alignment horizontal="center"/>
    </xf>
    <xf numFmtId="0" fontId="9" fillId="0" borderId="1" xfId="6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6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64" fontId="11" fillId="0" borderId="10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164" fontId="12" fillId="0" borderId="10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AB164"/>
  <sheetViews>
    <sheetView showGridLines="0" topLeftCell="A13" workbookViewId="0">
      <selection activeCell="F7" sqref="F7"/>
    </sheetView>
  </sheetViews>
  <sheetFormatPr defaultRowHeight="12.75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7" width="0" style="1" hidden="1" customWidth="1"/>
    <col min="28" max="16384" width="9.140625" style="1"/>
  </cols>
  <sheetData>
    <row r="2" spans="1:28" ht="15.75">
      <c r="A2" s="2"/>
      <c r="H2" s="3"/>
      <c r="J2" s="109" t="s">
        <v>232</v>
      </c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>
      <c r="A3" s="57"/>
      <c r="H3" s="57"/>
      <c r="J3" s="109" t="s">
        <v>233</v>
      </c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>
      <c r="A4" s="57"/>
      <c r="B4" s="4"/>
      <c r="C4" s="4"/>
      <c r="D4" s="4"/>
      <c r="E4" s="4"/>
      <c r="F4" s="4"/>
      <c r="G4" s="4"/>
      <c r="H4" s="57"/>
    </row>
    <row r="5" spans="1:28">
      <c r="B5" s="4"/>
      <c r="C5" s="4"/>
      <c r="D5" s="4"/>
      <c r="E5" s="4"/>
      <c r="F5" s="4"/>
      <c r="G5" s="4"/>
      <c r="H5" s="58"/>
      <c r="J5" s="109" t="s">
        <v>234</v>
      </c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>
      <c r="A6" s="4"/>
      <c r="B6" s="4"/>
      <c r="C6" s="4"/>
      <c r="D6" s="4"/>
      <c r="E6" s="4"/>
      <c r="F6" s="4"/>
      <c r="G6" s="4"/>
      <c r="H6" s="4"/>
    </row>
    <row r="7" spans="1:28" s="7" customFormat="1" ht="12">
      <c r="A7" s="5"/>
      <c r="B7" s="6"/>
      <c r="C7" s="6"/>
      <c r="D7" s="6"/>
    </row>
    <row r="8" spans="1:28" s="7" customFormat="1" ht="12">
      <c r="A8" s="8" t="s">
        <v>230</v>
      </c>
      <c r="B8" s="6"/>
      <c r="C8" s="6"/>
      <c r="D8" s="6"/>
    </row>
    <row r="9" spans="1:28" s="7" customFormat="1" ht="12">
      <c r="A9" s="5"/>
      <c r="B9" s="6"/>
      <c r="C9" s="6"/>
      <c r="D9" s="6"/>
    </row>
    <row r="10" spans="1:28" s="7" customFormat="1" ht="12">
      <c r="A10" s="8" t="s">
        <v>229</v>
      </c>
      <c r="B10" s="6"/>
      <c r="C10" s="6"/>
      <c r="D10" s="6"/>
    </row>
    <row r="11" spans="1:28" s="7" customFormat="1" ht="12">
      <c r="A11" s="60" t="s">
        <v>226</v>
      </c>
      <c r="B11" s="6"/>
      <c r="C11" s="6"/>
      <c r="D11" s="6"/>
    </row>
    <row r="12" spans="1:28" s="7" customFormat="1" ht="12">
      <c r="A12" s="60" t="s">
        <v>40</v>
      </c>
      <c r="B12" s="6"/>
      <c r="C12" s="6"/>
      <c r="D12" s="6"/>
    </row>
    <row r="13" spans="1:28" s="7" customFormat="1" ht="15">
      <c r="A13" s="118" t="s">
        <v>2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8" s="7" customFormat="1" ht="12">
      <c r="A14" s="119" t="s">
        <v>34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8" s="7" customFormat="1" ht="12">
      <c r="A15" s="108" t="s">
        <v>237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8" s="7" customFormat="1" ht="12">
      <c r="A16" s="7" t="s">
        <v>223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 s="7" customFormat="1" ht="12">
      <c r="A17" s="106" t="s">
        <v>222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6" s="7" customFormat="1" ht="12">
      <c r="A18" s="120" t="s">
        <v>224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6" s="7" customFormat="1" ht="12"/>
    <row r="20" spans="1:26" s="7" customFormat="1" ht="12">
      <c r="G20" s="121" t="s">
        <v>19</v>
      </c>
      <c r="H20" s="122"/>
      <c r="I20" s="123"/>
      <c r="J20" s="121" t="s">
        <v>20</v>
      </c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3"/>
    </row>
    <row r="21" spans="1:26" s="7" customFormat="1">
      <c r="D21" s="5" t="s">
        <v>4</v>
      </c>
      <c r="G21" s="127">
        <f>149506.8/1000</f>
        <v>149.5068</v>
      </c>
      <c r="H21" s="128"/>
      <c r="I21" s="11" t="s">
        <v>5</v>
      </c>
      <c r="J21" s="129">
        <f>1036697.93/1000</f>
        <v>1036.69793</v>
      </c>
      <c r="K21" s="130"/>
      <c r="L21" s="12"/>
      <c r="M21" s="12"/>
      <c r="N21" s="12"/>
      <c r="O21" s="12"/>
      <c r="P21" s="12"/>
      <c r="Q21" s="12"/>
      <c r="R21" s="12"/>
      <c r="S21" s="12"/>
      <c r="T21" s="12"/>
      <c r="U21" s="11" t="s">
        <v>5</v>
      </c>
    </row>
    <row r="22" spans="1:26" s="7" customFormat="1">
      <c r="D22" s="13" t="s">
        <v>35</v>
      </c>
      <c r="F22" s="14"/>
      <c r="G22" s="127">
        <f>0/1000</f>
        <v>0</v>
      </c>
      <c r="H22" s="128"/>
      <c r="I22" s="11" t="s">
        <v>5</v>
      </c>
      <c r="J22" s="129">
        <f>0/1000</f>
        <v>0</v>
      </c>
      <c r="K22" s="130"/>
      <c r="L22" s="12"/>
      <c r="M22" s="12"/>
      <c r="N22" s="12"/>
      <c r="O22" s="12"/>
      <c r="P22" s="12"/>
      <c r="Q22" s="12"/>
      <c r="R22" s="12"/>
      <c r="S22" s="12"/>
      <c r="T22" s="12"/>
      <c r="U22" s="11" t="s">
        <v>5</v>
      </c>
    </row>
    <row r="23" spans="1:26" s="7" customFormat="1">
      <c r="D23" s="13" t="s">
        <v>36</v>
      </c>
      <c r="F23" s="14"/>
      <c r="G23" s="127">
        <f>0/1000</f>
        <v>0</v>
      </c>
      <c r="H23" s="128"/>
      <c r="I23" s="11" t="s">
        <v>5</v>
      </c>
      <c r="J23" s="129">
        <f>0/1000</f>
        <v>0</v>
      </c>
      <c r="K23" s="130"/>
      <c r="L23" s="12"/>
      <c r="M23" s="12"/>
      <c r="N23" s="12"/>
      <c r="O23" s="12"/>
      <c r="P23" s="12"/>
      <c r="Q23" s="12"/>
      <c r="R23" s="12"/>
      <c r="S23" s="12"/>
      <c r="T23" s="12"/>
      <c r="U23" s="11" t="s">
        <v>5</v>
      </c>
    </row>
    <row r="24" spans="1:26" s="7" customFormat="1">
      <c r="D24" s="5" t="s">
        <v>6</v>
      </c>
      <c r="G24" s="127">
        <f>(V24+V25)/1000</f>
        <v>1.3347800000000001</v>
      </c>
      <c r="H24" s="128"/>
      <c r="I24" s="11" t="s">
        <v>7</v>
      </c>
      <c r="J24" s="129">
        <f>(W24+W25)/1000</f>
        <v>1.3347800000000001</v>
      </c>
      <c r="K24" s="130"/>
      <c r="L24" s="12"/>
      <c r="M24" s="12"/>
      <c r="N24" s="12"/>
      <c r="O24" s="12"/>
      <c r="P24" s="12"/>
      <c r="Q24" s="12"/>
      <c r="R24" s="12"/>
      <c r="S24" s="12"/>
      <c r="T24" s="12"/>
      <c r="U24" s="11" t="s">
        <v>7</v>
      </c>
      <c r="V24" s="15">
        <v>1261.67</v>
      </c>
      <c r="W24" s="16">
        <v>1261.67</v>
      </c>
      <c r="X24" s="51">
        <v>14211</v>
      </c>
      <c r="Y24" s="51">
        <v>14779.44</v>
      </c>
      <c r="Z24" s="51">
        <v>8526.6</v>
      </c>
    </row>
    <row r="25" spans="1:26" s="7" customFormat="1">
      <c r="D25" s="5" t="s">
        <v>8</v>
      </c>
      <c r="G25" s="127">
        <f>14211/1000</f>
        <v>14.211</v>
      </c>
      <c r="H25" s="128"/>
      <c r="I25" s="11" t="s">
        <v>5</v>
      </c>
      <c r="J25" s="129">
        <f>178872.97/1000</f>
        <v>178.87297000000001</v>
      </c>
      <c r="K25" s="130"/>
      <c r="L25" s="12"/>
      <c r="M25" s="12"/>
      <c r="N25" s="12"/>
      <c r="O25" s="12"/>
      <c r="P25" s="12"/>
      <c r="Q25" s="12"/>
      <c r="R25" s="12"/>
      <c r="S25" s="12"/>
      <c r="T25" s="12"/>
      <c r="U25" s="11" t="s">
        <v>5</v>
      </c>
      <c r="V25" s="15">
        <v>73.11</v>
      </c>
      <c r="W25" s="16">
        <v>73.11</v>
      </c>
      <c r="X25" s="52">
        <v>178872.97</v>
      </c>
      <c r="Y25" s="52">
        <v>186027.89</v>
      </c>
      <c r="Z25" s="52">
        <v>107323.78</v>
      </c>
    </row>
    <row r="26" spans="1:26" s="7" customFormat="1" ht="12">
      <c r="F26" s="6"/>
      <c r="G26" s="17"/>
      <c r="H26" s="17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8"/>
    </row>
    <row r="27" spans="1:26" s="7" customFormat="1" ht="12">
      <c r="B27" s="6"/>
      <c r="C27" s="6"/>
      <c r="D27" s="6"/>
      <c r="F27" s="14"/>
      <c r="G27" s="20"/>
      <c r="H27" s="20"/>
      <c r="I27" s="2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1"/>
    </row>
    <row r="28" spans="1:26" s="7" customFormat="1" ht="12">
      <c r="A28" s="5" t="str">
        <f>"Составлена в базисных ценах на 01.2000 г. и текущих ценах на " &amp; IF(LEN(L28)&gt;3,MID(L28,4,LEN(L28)),L28)</f>
        <v xml:space="preserve">Составлена в базисных ценах на 01.2000 г. и текущих ценах на </v>
      </c>
      <c r="D28" s="7" t="s">
        <v>225</v>
      </c>
    </row>
    <row r="29" spans="1:26" s="7" customFormat="1" thickBot="1">
      <c r="A29" s="23"/>
    </row>
    <row r="30" spans="1:26" s="25" customFormat="1" ht="27" customHeight="1" thickBot="1">
      <c r="A30" s="124" t="s">
        <v>9</v>
      </c>
      <c r="B30" s="124" t="s">
        <v>10</v>
      </c>
      <c r="C30" s="124" t="s">
        <v>11</v>
      </c>
      <c r="D30" s="125" t="s">
        <v>12</v>
      </c>
      <c r="E30" s="125"/>
      <c r="F30" s="125"/>
      <c r="G30" s="125" t="s">
        <v>13</v>
      </c>
      <c r="H30" s="125"/>
      <c r="I30" s="125"/>
      <c r="J30" s="125" t="s">
        <v>14</v>
      </c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</row>
    <row r="31" spans="1:26" s="25" customFormat="1" ht="22.5" customHeight="1" thickBot="1">
      <c r="A31" s="124"/>
      <c r="B31" s="124"/>
      <c r="C31" s="124"/>
      <c r="D31" s="126" t="s">
        <v>1</v>
      </c>
      <c r="E31" s="24" t="s">
        <v>15</v>
      </c>
      <c r="F31" s="24" t="s">
        <v>16</v>
      </c>
      <c r="G31" s="126" t="s">
        <v>1</v>
      </c>
      <c r="H31" s="24" t="s">
        <v>15</v>
      </c>
      <c r="I31" s="24" t="s">
        <v>16</v>
      </c>
      <c r="J31" s="126" t="s">
        <v>1</v>
      </c>
      <c r="K31" s="24" t="s">
        <v>15</v>
      </c>
      <c r="L31" s="24"/>
      <c r="M31" s="24"/>
      <c r="N31" s="24"/>
      <c r="O31" s="24"/>
      <c r="P31" s="24"/>
      <c r="Q31" s="24"/>
      <c r="R31" s="24"/>
      <c r="S31" s="24"/>
      <c r="T31" s="24"/>
      <c r="U31" s="24" t="s">
        <v>16</v>
      </c>
    </row>
    <row r="32" spans="1:26" s="25" customFormat="1" ht="22.5" customHeight="1" thickBot="1">
      <c r="A32" s="124"/>
      <c r="B32" s="124"/>
      <c r="C32" s="124"/>
      <c r="D32" s="126"/>
      <c r="E32" s="24" t="s">
        <v>17</v>
      </c>
      <c r="F32" s="24" t="s">
        <v>18</v>
      </c>
      <c r="G32" s="126"/>
      <c r="H32" s="24" t="s">
        <v>17</v>
      </c>
      <c r="I32" s="24" t="s">
        <v>18</v>
      </c>
      <c r="J32" s="126"/>
      <c r="K32" s="24" t="s">
        <v>17</v>
      </c>
      <c r="L32" s="24"/>
      <c r="M32" s="24"/>
      <c r="N32" s="24"/>
      <c r="O32" s="24"/>
      <c r="P32" s="24"/>
      <c r="Q32" s="24"/>
      <c r="R32" s="24"/>
      <c r="S32" s="24"/>
      <c r="T32" s="24"/>
      <c r="U32" s="24" t="s">
        <v>18</v>
      </c>
    </row>
    <row r="33" spans="1:26" s="6" customFormat="1">
      <c r="A33" s="61">
        <v>1</v>
      </c>
      <c r="B33" s="61">
        <v>2</v>
      </c>
      <c r="C33" s="61">
        <v>3</v>
      </c>
      <c r="D33" s="62">
        <v>4</v>
      </c>
      <c r="E33" s="61">
        <v>5</v>
      </c>
      <c r="F33" s="61">
        <v>6</v>
      </c>
      <c r="G33" s="62">
        <v>7</v>
      </c>
      <c r="H33" s="61">
        <v>8</v>
      </c>
      <c r="I33" s="61">
        <v>9</v>
      </c>
      <c r="J33" s="62">
        <v>10</v>
      </c>
      <c r="K33" s="61">
        <v>11</v>
      </c>
      <c r="L33" s="61"/>
      <c r="M33" s="61"/>
      <c r="N33" s="61"/>
      <c r="O33" s="61"/>
      <c r="P33" s="61"/>
      <c r="Q33" s="61"/>
      <c r="R33" s="61"/>
      <c r="S33" s="61"/>
      <c r="T33" s="61"/>
      <c r="U33" s="61">
        <v>12</v>
      </c>
    </row>
    <row r="34" spans="1:26" s="28" customFormat="1" ht="21" customHeight="1">
      <c r="A34" s="116" t="s">
        <v>42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</row>
    <row r="35" spans="1:26" s="28" customFormat="1" ht="60">
      <c r="A35" s="63">
        <v>6</v>
      </c>
      <c r="B35" s="64" t="s">
        <v>43</v>
      </c>
      <c r="C35" s="65">
        <v>0.55000000000000004</v>
      </c>
      <c r="D35" s="66">
        <v>10637.31</v>
      </c>
      <c r="E35" s="67" t="s">
        <v>44</v>
      </c>
      <c r="F35" s="66" t="s">
        <v>45</v>
      </c>
      <c r="G35" s="66">
        <v>5850.52</v>
      </c>
      <c r="H35" s="66" t="s">
        <v>46</v>
      </c>
      <c r="I35" s="66" t="s">
        <v>47</v>
      </c>
      <c r="J35" s="66">
        <v>33113.5</v>
      </c>
      <c r="K35" s="67" t="s">
        <v>48</v>
      </c>
      <c r="L35" s="67"/>
      <c r="M35" s="67"/>
      <c r="N35" s="67"/>
      <c r="O35" s="67"/>
      <c r="P35" s="67"/>
      <c r="Q35" s="67"/>
      <c r="R35" s="67"/>
      <c r="S35" s="67"/>
      <c r="T35" s="67"/>
      <c r="U35" s="67" t="s">
        <v>49</v>
      </c>
    </row>
    <row r="36" spans="1:26" s="28" customFormat="1" ht="24">
      <c r="A36" s="68"/>
      <c r="B36" s="69" t="s">
        <v>50</v>
      </c>
      <c r="C36" s="70" t="s">
        <v>51</v>
      </c>
      <c r="D36" s="71"/>
      <c r="E36" s="72"/>
      <c r="F36" s="71"/>
      <c r="G36" s="71">
        <v>836.28</v>
      </c>
      <c r="H36" s="71"/>
      <c r="I36" s="71"/>
      <c r="J36" s="71">
        <v>10526.27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</row>
    <row r="37" spans="1:26" s="28" customFormat="1" ht="24">
      <c r="A37" s="68"/>
      <c r="B37" s="69" t="s">
        <v>52</v>
      </c>
      <c r="C37" s="70" t="s">
        <v>53</v>
      </c>
      <c r="D37" s="71"/>
      <c r="E37" s="72"/>
      <c r="F37" s="71"/>
      <c r="G37" s="71">
        <v>482.47</v>
      </c>
      <c r="H37" s="71"/>
      <c r="I37" s="71"/>
      <c r="J37" s="71">
        <v>6072.85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26" s="6" customFormat="1" ht="12">
      <c r="A38" s="68"/>
      <c r="B38" s="69" t="s">
        <v>54</v>
      </c>
      <c r="C38" s="70" t="s">
        <v>55</v>
      </c>
      <c r="D38" s="71"/>
      <c r="E38" s="72"/>
      <c r="F38" s="71"/>
      <c r="G38" s="71">
        <v>7169.27</v>
      </c>
      <c r="H38" s="71"/>
      <c r="I38" s="71"/>
      <c r="J38" s="71">
        <v>49712.62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28"/>
      <c r="W38" s="28"/>
      <c r="X38" s="28"/>
      <c r="Y38" s="28"/>
      <c r="Z38" s="28"/>
    </row>
    <row r="39" spans="1:26" s="6" customFormat="1" ht="17.850000000000001" customHeight="1">
      <c r="A39" s="114" t="s">
        <v>56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28"/>
      <c r="W39" s="28"/>
      <c r="X39" s="28"/>
      <c r="Y39" s="28"/>
      <c r="Z39" s="28"/>
    </row>
    <row r="40" spans="1:26" s="6" customFormat="1" ht="60">
      <c r="A40" s="63">
        <v>7</v>
      </c>
      <c r="B40" s="64" t="s">
        <v>43</v>
      </c>
      <c r="C40" s="65">
        <v>0.1</v>
      </c>
      <c r="D40" s="66">
        <v>10637.31</v>
      </c>
      <c r="E40" s="67" t="s">
        <v>44</v>
      </c>
      <c r="F40" s="66" t="s">
        <v>45</v>
      </c>
      <c r="G40" s="66">
        <v>1063.73</v>
      </c>
      <c r="H40" s="66" t="s">
        <v>57</v>
      </c>
      <c r="I40" s="66" t="s">
        <v>58</v>
      </c>
      <c r="J40" s="66">
        <v>6020.64</v>
      </c>
      <c r="K40" s="67" t="s">
        <v>59</v>
      </c>
      <c r="L40" s="67"/>
      <c r="M40" s="67"/>
      <c r="N40" s="67"/>
      <c r="O40" s="67"/>
      <c r="P40" s="67"/>
      <c r="Q40" s="67"/>
      <c r="R40" s="67"/>
      <c r="S40" s="67"/>
      <c r="T40" s="67"/>
      <c r="U40" s="67" t="s">
        <v>60</v>
      </c>
      <c r="V40" s="28"/>
      <c r="W40" s="28"/>
      <c r="X40" s="28"/>
      <c r="Y40" s="28"/>
      <c r="Z40" s="28"/>
    </row>
    <row r="41" spans="1:26" s="6" customFormat="1" ht="24">
      <c r="A41" s="68"/>
      <c r="B41" s="69" t="s">
        <v>61</v>
      </c>
      <c r="C41" s="70" t="s">
        <v>51</v>
      </c>
      <c r="D41" s="71"/>
      <c r="E41" s="72"/>
      <c r="F41" s="71"/>
      <c r="G41" s="71">
        <v>152.05000000000001</v>
      </c>
      <c r="H41" s="71"/>
      <c r="I41" s="71"/>
      <c r="J41" s="71">
        <v>1913.86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28"/>
      <c r="W41" s="28"/>
      <c r="X41" s="28"/>
      <c r="Y41" s="28"/>
      <c r="Z41" s="28"/>
    </row>
    <row r="42" spans="1:26" s="30" customFormat="1" ht="24">
      <c r="A42" s="68"/>
      <c r="B42" s="69" t="s">
        <v>62</v>
      </c>
      <c r="C42" s="70" t="s">
        <v>53</v>
      </c>
      <c r="D42" s="71"/>
      <c r="E42" s="72"/>
      <c r="F42" s="71"/>
      <c r="G42" s="71">
        <v>87.72</v>
      </c>
      <c r="H42" s="71"/>
      <c r="I42" s="71"/>
      <c r="J42" s="71">
        <v>1104.1500000000001</v>
      </c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28"/>
      <c r="W42" s="28"/>
      <c r="X42" s="28"/>
      <c r="Y42" s="28"/>
      <c r="Z42" s="28"/>
    </row>
    <row r="43" spans="1:26">
      <c r="A43" s="68"/>
      <c r="B43" s="69" t="s">
        <v>54</v>
      </c>
      <c r="C43" s="70" t="s">
        <v>55</v>
      </c>
      <c r="D43" s="71"/>
      <c r="E43" s="72"/>
      <c r="F43" s="71"/>
      <c r="G43" s="71">
        <v>1303.5</v>
      </c>
      <c r="H43" s="71"/>
      <c r="I43" s="71"/>
      <c r="J43" s="71">
        <v>9038.65</v>
      </c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28"/>
      <c r="W43" s="28"/>
      <c r="X43" s="28"/>
      <c r="Y43" s="28"/>
      <c r="Z43" s="28"/>
    </row>
    <row r="44" spans="1:26" ht="17.850000000000001" customHeight="1">
      <c r="A44" s="114" t="s">
        <v>63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28"/>
      <c r="W44" s="28"/>
      <c r="X44" s="28"/>
      <c r="Y44" s="28"/>
      <c r="Z44" s="28"/>
    </row>
    <row r="45" spans="1:26" ht="60">
      <c r="A45" s="63">
        <v>8</v>
      </c>
      <c r="B45" s="64" t="s">
        <v>43</v>
      </c>
      <c r="C45" s="65">
        <v>0.24</v>
      </c>
      <c r="D45" s="66">
        <v>10637.31</v>
      </c>
      <c r="E45" s="67" t="s">
        <v>44</v>
      </c>
      <c r="F45" s="66" t="s">
        <v>45</v>
      </c>
      <c r="G45" s="66">
        <v>2552.9499999999998</v>
      </c>
      <c r="H45" s="66" t="s">
        <v>64</v>
      </c>
      <c r="I45" s="66" t="s">
        <v>65</v>
      </c>
      <c r="J45" s="66">
        <v>14449.53</v>
      </c>
      <c r="K45" s="67" t="s">
        <v>66</v>
      </c>
      <c r="L45" s="67"/>
      <c r="M45" s="67"/>
      <c r="N45" s="67"/>
      <c r="O45" s="67"/>
      <c r="P45" s="67"/>
      <c r="Q45" s="67"/>
      <c r="R45" s="67"/>
      <c r="S45" s="67"/>
      <c r="T45" s="67"/>
      <c r="U45" s="67" t="s">
        <v>67</v>
      </c>
      <c r="V45" s="28"/>
      <c r="W45" s="28"/>
      <c r="X45" s="28"/>
      <c r="Y45" s="28"/>
      <c r="Z45" s="28"/>
    </row>
    <row r="46" spans="1:26" ht="24">
      <c r="A46" s="68"/>
      <c r="B46" s="69" t="s">
        <v>68</v>
      </c>
      <c r="C46" s="70" t="s">
        <v>51</v>
      </c>
      <c r="D46" s="71"/>
      <c r="E46" s="72"/>
      <c r="F46" s="71"/>
      <c r="G46" s="71">
        <v>364.93</v>
      </c>
      <c r="H46" s="71"/>
      <c r="I46" s="71"/>
      <c r="J46" s="71">
        <v>4593.28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28"/>
      <c r="W46" s="28"/>
      <c r="X46" s="28"/>
      <c r="Y46" s="28"/>
      <c r="Z46" s="28"/>
    </row>
    <row r="47" spans="1:26" ht="24">
      <c r="A47" s="68"/>
      <c r="B47" s="69" t="s">
        <v>69</v>
      </c>
      <c r="C47" s="70" t="s">
        <v>53</v>
      </c>
      <c r="D47" s="71"/>
      <c r="E47" s="72"/>
      <c r="F47" s="71"/>
      <c r="G47" s="71">
        <v>210.53</v>
      </c>
      <c r="H47" s="71"/>
      <c r="I47" s="71"/>
      <c r="J47" s="71">
        <v>2649.97</v>
      </c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28"/>
      <c r="W47" s="28"/>
      <c r="X47" s="28"/>
      <c r="Y47" s="28"/>
      <c r="Z47" s="28"/>
    </row>
    <row r="48" spans="1:26">
      <c r="A48" s="68"/>
      <c r="B48" s="69" t="s">
        <v>54</v>
      </c>
      <c r="C48" s="70" t="s">
        <v>55</v>
      </c>
      <c r="D48" s="71"/>
      <c r="E48" s="72"/>
      <c r="F48" s="71"/>
      <c r="G48" s="71">
        <v>3128.41</v>
      </c>
      <c r="H48" s="71"/>
      <c r="I48" s="71"/>
      <c r="J48" s="71">
        <v>21692.78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28"/>
      <c r="W48" s="28"/>
      <c r="X48" s="28"/>
      <c r="Y48" s="28"/>
      <c r="Z48" s="28"/>
    </row>
    <row r="49" spans="1:26" ht="17.850000000000001" customHeight="1">
      <c r="A49" s="114" t="s">
        <v>70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28"/>
      <c r="W49" s="28"/>
      <c r="X49" s="28"/>
      <c r="Y49" s="28"/>
      <c r="Z49" s="28"/>
    </row>
    <row r="50" spans="1:26" ht="60">
      <c r="A50" s="63">
        <v>9</v>
      </c>
      <c r="B50" s="64" t="s">
        <v>43</v>
      </c>
      <c r="C50" s="65">
        <v>0.35</v>
      </c>
      <c r="D50" s="66">
        <v>10637.31</v>
      </c>
      <c r="E50" s="67" t="s">
        <v>44</v>
      </c>
      <c r="F50" s="66" t="s">
        <v>45</v>
      </c>
      <c r="G50" s="66">
        <v>3723.06</v>
      </c>
      <c r="H50" s="66" t="s">
        <v>71</v>
      </c>
      <c r="I50" s="66" t="s">
        <v>72</v>
      </c>
      <c r="J50" s="66">
        <v>21072.23</v>
      </c>
      <c r="K50" s="67" t="s">
        <v>73</v>
      </c>
      <c r="L50" s="67"/>
      <c r="M50" s="67"/>
      <c r="N50" s="67"/>
      <c r="O50" s="67"/>
      <c r="P50" s="67"/>
      <c r="Q50" s="67"/>
      <c r="R50" s="67"/>
      <c r="S50" s="67"/>
      <c r="T50" s="67"/>
      <c r="U50" s="67" t="s">
        <v>74</v>
      </c>
      <c r="V50" s="28"/>
      <c r="W50" s="28"/>
      <c r="X50" s="28"/>
      <c r="Y50" s="28"/>
      <c r="Z50" s="28"/>
    </row>
    <row r="51" spans="1:26" ht="24">
      <c r="A51" s="68"/>
      <c r="B51" s="69" t="s">
        <v>75</v>
      </c>
      <c r="C51" s="70" t="s">
        <v>51</v>
      </c>
      <c r="D51" s="71"/>
      <c r="E51" s="72"/>
      <c r="F51" s="71"/>
      <c r="G51" s="71">
        <v>532.17999999999995</v>
      </c>
      <c r="H51" s="71"/>
      <c r="I51" s="71"/>
      <c r="J51" s="71">
        <v>6698.54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28"/>
      <c r="W51" s="28"/>
      <c r="X51" s="28"/>
      <c r="Y51" s="28"/>
      <c r="Z51" s="28"/>
    </row>
    <row r="52" spans="1:26">
      <c r="A52" s="68"/>
      <c r="B52" s="69" t="s">
        <v>76</v>
      </c>
      <c r="C52" s="70" t="s">
        <v>53</v>
      </c>
      <c r="D52" s="71"/>
      <c r="E52" s="72"/>
      <c r="F52" s="71"/>
      <c r="G52" s="71">
        <v>307.02999999999997</v>
      </c>
      <c r="H52" s="71"/>
      <c r="I52" s="71"/>
      <c r="J52" s="71">
        <v>3864.54</v>
      </c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28"/>
      <c r="W52" s="28"/>
      <c r="X52" s="28"/>
      <c r="Y52" s="28"/>
      <c r="Z52" s="28"/>
    </row>
    <row r="53" spans="1:26">
      <c r="A53" s="68"/>
      <c r="B53" s="69" t="s">
        <v>54</v>
      </c>
      <c r="C53" s="70" t="s">
        <v>55</v>
      </c>
      <c r="D53" s="71"/>
      <c r="E53" s="72"/>
      <c r="F53" s="71"/>
      <c r="G53" s="71">
        <v>4562.2700000000004</v>
      </c>
      <c r="H53" s="71"/>
      <c r="I53" s="71"/>
      <c r="J53" s="71">
        <v>31635.31</v>
      </c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28"/>
      <c r="W53" s="28"/>
      <c r="X53" s="28"/>
      <c r="Y53" s="28"/>
      <c r="Z53" s="28"/>
    </row>
    <row r="54" spans="1:26" ht="17.850000000000001" customHeight="1">
      <c r="A54" s="114" t="s">
        <v>77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28"/>
      <c r="W54" s="28"/>
      <c r="X54" s="28"/>
      <c r="Y54" s="28"/>
      <c r="Z54" s="28"/>
    </row>
    <row r="55" spans="1:26" ht="60">
      <c r="A55" s="63">
        <v>10</v>
      </c>
      <c r="B55" s="64" t="s">
        <v>43</v>
      </c>
      <c r="C55" s="65">
        <v>0.26</v>
      </c>
      <c r="D55" s="66">
        <v>10637.31</v>
      </c>
      <c r="E55" s="67" t="s">
        <v>44</v>
      </c>
      <c r="F55" s="66" t="s">
        <v>45</v>
      </c>
      <c r="G55" s="66">
        <v>2765.7</v>
      </c>
      <c r="H55" s="66" t="s">
        <v>78</v>
      </c>
      <c r="I55" s="66" t="s">
        <v>79</v>
      </c>
      <c r="J55" s="66">
        <v>15653.66</v>
      </c>
      <c r="K55" s="67" t="s">
        <v>80</v>
      </c>
      <c r="L55" s="67"/>
      <c r="M55" s="67"/>
      <c r="N55" s="67"/>
      <c r="O55" s="67"/>
      <c r="P55" s="67"/>
      <c r="Q55" s="67"/>
      <c r="R55" s="67"/>
      <c r="S55" s="67"/>
      <c r="T55" s="67"/>
      <c r="U55" s="67" t="s">
        <v>81</v>
      </c>
      <c r="V55" s="28"/>
      <c r="W55" s="28"/>
      <c r="X55" s="28"/>
      <c r="Y55" s="28"/>
      <c r="Z55" s="28"/>
    </row>
    <row r="56" spans="1:26" ht="24">
      <c r="A56" s="68"/>
      <c r="B56" s="69" t="s">
        <v>82</v>
      </c>
      <c r="C56" s="70" t="s">
        <v>51</v>
      </c>
      <c r="D56" s="71"/>
      <c r="E56" s="72"/>
      <c r="F56" s="71"/>
      <c r="G56" s="71">
        <v>395.34</v>
      </c>
      <c r="H56" s="71"/>
      <c r="I56" s="71"/>
      <c r="J56" s="71">
        <v>4976.0600000000004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28"/>
      <c r="W56" s="28"/>
      <c r="X56" s="28"/>
      <c r="Y56" s="28"/>
      <c r="Z56" s="28"/>
    </row>
    <row r="57" spans="1:26" ht="24">
      <c r="A57" s="68"/>
      <c r="B57" s="69" t="s">
        <v>83</v>
      </c>
      <c r="C57" s="70" t="s">
        <v>53</v>
      </c>
      <c r="D57" s="71"/>
      <c r="E57" s="72"/>
      <c r="F57" s="71"/>
      <c r="G57" s="71">
        <v>228.08</v>
      </c>
      <c r="H57" s="71"/>
      <c r="I57" s="71"/>
      <c r="J57" s="71">
        <v>2870.8</v>
      </c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28"/>
      <c r="W57" s="28"/>
      <c r="X57" s="28"/>
      <c r="Y57" s="28"/>
      <c r="Z57" s="28"/>
    </row>
    <row r="58" spans="1:26">
      <c r="A58" s="68"/>
      <c r="B58" s="69" t="s">
        <v>54</v>
      </c>
      <c r="C58" s="70" t="s">
        <v>55</v>
      </c>
      <c r="D58" s="71"/>
      <c r="E58" s="72"/>
      <c r="F58" s="71"/>
      <c r="G58" s="71">
        <v>3389.12</v>
      </c>
      <c r="H58" s="71"/>
      <c r="I58" s="71"/>
      <c r="J58" s="71">
        <v>23500.52</v>
      </c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28"/>
      <c r="W58" s="28"/>
      <c r="X58" s="28"/>
      <c r="Y58" s="28"/>
      <c r="Z58" s="28"/>
    </row>
    <row r="59" spans="1:26" ht="17.850000000000001" customHeight="1">
      <c r="A59" s="114" t="s">
        <v>84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28"/>
      <c r="W59" s="28"/>
      <c r="X59" s="28"/>
      <c r="Y59" s="28"/>
      <c r="Z59" s="28"/>
    </row>
    <row r="60" spans="1:26" ht="60">
      <c r="A60" s="63">
        <v>11</v>
      </c>
      <c r="B60" s="64" t="s">
        <v>43</v>
      </c>
      <c r="C60" s="65">
        <v>0.25</v>
      </c>
      <c r="D60" s="66">
        <v>10637.31</v>
      </c>
      <c r="E60" s="67" t="s">
        <v>44</v>
      </c>
      <c r="F60" s="66" t="s">
        <v>45</v>
      </c>
      <c r="G60" s="66">
        <v>2659.33</v>
      </c>
      <c r="H60" s="66" t="s">
        <v>85</v>
      </c>
      <c r="I60" s="66" t="s">
        <v>86</v>
      </c>
      <c r="J60" s="66">
        <v>15051.59</v>
      </c>
      <c r="K60" s="67" t="s">
        <v>87</v>
      </c>
      <c r="L60" s="67"/>
      <c r="M60" s="67"/>
      <c r="N60" s="67"/>
      <c r="O60" s="67"/>
      <c r="P60" s="67"/>
      <c r="Q60" s="67"/>
      <c r="R60" s="67"/>
      <c r="S60" s="67"/>
      <c r="T60" s="67"/>
      <c r="U60" s="67" t="s">
        <v>88</v>
      </c>
      <c r="V60" s="28"/>
      <c r="W60" s="28"/>
      <c r="X60" s="28"/>
      <c r="Y60" s="28"/>
      <c r="Z60" s="28"/>
    </row>
    <row r="61" spans="1:26" ht="24">
      <c r="A61" s="68"/>
      <c r="B61" s="69" t="s">
        <v>89</v>
      </c>
      <c r="C61" s="70" t="s">
        <v>51</v>
      </c>
      <c r="D61" s="71"/>
      <c r="E61" s="72"/>
      <c r="F61" s="71"/>
      <c r="G61" s="71">
        <v>380.13</v>
      </c>
      <c r="H61" s="71"/>
      <c r="I61" s="71"/>
      <c r="J61" s="71">
        <v>4784.67</v>
      </c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28"/>
      <c r="W61" s="28"/>
      <c r="X61" s="28"/>
      <c r="Y61" s="28"/>
      <c r="Z61" s="28"/>
    </row>
    <row r="62" spans="1:26" ht="24">
      <c r="A62" s="68"/>
      <c r="B62" s="69" t="s">
        <v>90</v>
      </c>
      <c r="C62" s="70" t="s">
        <v>53</v>
      </c>
      <c r="D62" s="71"/>
      <c r="E62" s="72"/>
      <c r="F62" s="71"/>
      <c r="G62" s="71">
        <v>219.31</v>
      </c>
      <c r="H62" s="71"/>
      <c r="I62" s="71"/>
      <c r="J62" s="71">
        <v>2760.38</v>
      </c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28"/>
      <c r="W62" s="28"/>
      <c r="X62" s="28"/>
      <c r="Y62" s="28"/>
      <c r="Z62" s="28"/>
    </row>
    <row r="63" spans="1:26">
      <c r="A63" s="68"/>
      <c r="B63" s="69" t="s">
        <v>54</v>
      </c>
      <c r="C63" s="70" t="s">
        <v>55</v>
      </c>
      <c r="D63" s="71"/>
      <c r="E63" s="72"/>
      <c r="F63" s="71"/>
      <c r="G63" s="71">
        <v>3258.77</v>
      </c>
      <c r="H63" s="71"/>
      <c r="I63" s="71"/>
      <c r="J63" s="71">
        <v>22596.639999999999</v>
      </c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28"/>
      <c r="W63" s="28"/>
      <c r="X63" s="28"/>
      <c r="Y63" s="28"/>
      <c r="Z63" s="28"/>
    </row>
    <row r="64" spans="1:26" ht="17.850000000000001" customHeight="1">
      <c r="A64" s="114" t="s">
        <v>91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28"/>
      <c r="W64" s="28"/>
      <c r="X64" s="28"/>
      <c r="Y64" s="28"/>
      <c r="Z64" s="28"/>
    </row>
    <row r="65" spans="1:26" ht="60">
      <c r="A65" s="63">
        <v>12</v>
      </c>
      <c r="B65" s="64" t="s">
        <v>43</v>
      </c>
      <c r="C65" s="65">
        <v>0.25</v>
      </c>
      <c r="D65" s="66">
        <v>10637.31</v>
      </c>
      <c r="E65" s="67" t="s">
        <v>44</v>
      </c>
      <c r="F65" s="66" t="s">
        <v>45</v>
      </c>
      <c r="G65" s="66">
        <v>2659.33</v>
      </c>
      <c r="H65" s="66" t="s">
        <v>85</v>
      </c>
      <c r="I65" s="66" t="s">
        <v>86</v>
      </c>
      <c r="J65" s="66">
        <v>15051.59</v>
      </c>
      <c r="K65" s="67" t="s">
        <v>87</v>
      </c>
      <c r="L65" s="67"/>
      <c r="M65" s="67"/>
      <c r="N65" s="67"/>
      <c r="O65" s="67"/>
      <c r="P65" s="67"/>
      <c r="Q65" s="67"/>
      <c r="R65" s="67"/>
      <c r="S65" s="67"/>
      <c r="T65" s="67"/>
      <c r="U65" s="67" t="s">
        <v>88</v>
      </c>
      <c r="V65" s="28"/>
      <c r="W65" s="28"/>
      <c r="X65" s="28"/>
      <c r="Y65" s="28"/>
      <c r="Z65" s="28"/>
    </row>
    <row r="66" spans="1:26" ht="24">
      <c r="A66" s="68"/>
      <c r="B66" s="69" t="s">
        <v>89</v>
      </c>
      <c r="C66" s="70" t="s">
        <v>51</v>
      </c>
      <c r="D66" s="71"/>
      <c r="E66" s="72"/>
      <c r="F66" s="71"/>
      <c r="G66" s="71">
        <v>380.13</v>
      </c>
      <c r="H66" s="71"/>
      <c r="I66" s="71"/>
      <c r="J66" s="71">
        <v>4784.67</v>
      </c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28"/>
      <c r="W66" s="28"/>
      <c r="X66" s="28"/>
      <c r="Y66" s="28"/>
      <c r="Z66" s="28"/>
    </row>
    <row r="67" spans="1:26" ht="24">
      <c r="A67" s="68"/>
      <c r="B67" s="69" t="s">
        <v>90</v>
      </c>
      <c r="C67" s="70" t="s">
        <v>53</v>
      </c>
      <c r="D67" s="71"/>
      <c r="E67" s="72"/>
      <c r="F67" s="71"/>
      <c r="G67" s="71">
        <v>219.31</v>
      </c>
      <c r="H67" s="71"/>
      <c r="I67" s="71"/>
      <c r="J67" s="71">
        <v>2760.38</v>
      </c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28"/>
      <c r="W67" s="28"/>
      <c r="X67" s="28"/>
      <c r="Y67" s="28"/>
      <c r="Z67" s="28"/>
    </row>
    <row r="68" spans="1:26">
      <c r="A68" s="68"/>
      <c r="B68" s="69" t="s">
        <v>54</v>
      </c>
      <c r="C68" s="70" t="s">
        <v>55</v>
      </c>
      <c r="D68" s="71"/>
      <c r="E68" s="72"/>
      <c r="F68" s="71"/>
      <c r="G68" s="71">
        <v>3258.77</v>
      </c>
      <c r="H68" s="71"/>
      <c r="I68" s="71"/>
      <c r="J68" s="71">
        <v>22596.639999999999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28"/>
      <c r="W68" s="28"/>
      <c r="X68" s="28"/>
      <c r="Y68" s="28"/>
      <c r="Z68" s="28"/>
    </row>
    <row r="69" spans="1:26" ht="17.850000000000001" customHeight="1">
      <c r="A69" s="114" t="s">
        <v>92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28"/>
      <c r="W69" s="28"/>
      <c r="X69" s="28"/>
      <c r="Y69" s="28"/>
      <c r="Z69" s="28"/>
    </row>
    <row r="70" spans="1:26" ht="60">
      <c r="A70" s="63">
        <v>13</v>
      </c>
      <c r="B70" s="64" t="s">
        <v>43</v>
      </c>
      <c r="C70" s="65">
        <v>0.3</v>
      </c>
      <c r="D70" s="66">
        <v>10637.31</v>
      </c>
      <c r="E70" s="67" t="s">
        <v>44</v>
      </c>
      <c r="F70" s="66" t="s">
        <v>45</v>
      </c>
      <c r="G70" s="66">
        <v>3191.19</v>
      </c>
      <c r="H70" s="66" t="s">
        <v>93</v>
      </c>
      <c r="I70" s="66" t="s">
        <v>94</v>
      </c>
      <c r="J70" s="66">
        <v>18061.91</v>
      </c>
      <c r="K70" s="67" t="s">
        <v>95</v>
      </c>
      <c r="L70" s="67"/>
      <c r="M70" s="67"/>
      <c r="N70" s="67"/>
      <c r="O70" s="67"/>
      <c r="P70" s="67"/>
      <c r="Q70" s="67"/>
      <c r="R70" s="67"/>
      <c r="S70" s="67"/>
      <c r="T70" s="67"/>
      <c r="U70" s="67" t="s">
        <v>96</v>
      </c>
      <c r="V70" s="28"/>
      <c r="W70" s="28"/>
      <c r="X70" s="28"/>
      <c r="Y70" s="28"/>
      <c r="Z70" s="28"/>
    </row>
    <row r="71" spans="1:26" ht="24">
      <c r="A71" s="68"/>
      <c r="B71" s="69" t="s">
        <v>97</v>
      </c>
      <c r="C71" s="70" t="s">
        <v>51</v>
      </c>
      <c r="D71" s="71"/>
      <c r="E71" s="72"/>
      <c r="F71" s="71"/>
      <c r="G71" s="71">
        <v>456.15</v>
      </c>
      <c r="H71" s="71"/>
      <c r="I71" s="71"/>
      <c r="J71" s="71">
        <v>5741.6</v>
      </c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28"/>
      <c r="W71" s="28"/>
      <c r="X71" s="28"/>
      <c r="Y71" s="28"/>
      <c r="Z71" s="28"/>
    </row>
    <row r="72" spans="1:26" ht="24">
      <c r="A72" s="68"/>
      <c r="B72" s="69" t="s">
        <v>98</v>
      </c>
      <c r="C72" s="70" t="s">
        <v>53</v>
      </c>
      <c r="D72" s="71"/>
      <c r="E72" s="72"/>
      <c r="F72" s="71"/>
      <c r="G72" s="71">
        <v>263.17</v>
      </c>
      <c r="H72" s="71"/>
      <c r="I72" s="71"/>
      <c r="J72" s="71">
        <v>3312.46</v>
      </c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28"/>
      <c r="W72" s="28"/>
      <c r="X72" s="28"/>
      <c r="Y72" s="28"/>
      <c r="Z72" s="28"/>
    </row>
    <row r="73" spans="1:26">
      <c r="A73" s="68"/>
      <c r="B73" s="69" t="s">
        <v>54</v>
      </c>
      <c r="C73" s="70" t="s">
        <v>55</v>
      </c>
      <c r="D73" s="71"/>
      <c r="E73" s="72"/>
      <c r="F73" s="71"/>
      <c r="G73" s="71">
        <v>3910.51</v>
      </c>
      <c r="H73" s="71"/>
      <c r="I73" s="71"/>
      <c r="J73" s="71">
        <v>27115.97</v>
      </c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28"/>
      <c r="W73" s="28"/>
      <c r="X73" s="28"/>
      <c r="Y73" s="28"/>
      <c r="Z73" s="28"/>
    </row>
    <row r="74" spans="1:26" ht="17.850000000000001" customHeight="1">
      <c r="A74" s="114" t="s">
        <v>99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28"/>
      <c r="W74" s="28"/>
      <c r="X74" s="28"/>
      <c r="Y74" s="28"/>
      <c r="Z74" s="28"/>
    </row>
    <row r="75" spans="1:26" ht="60">
      <c r="A75" s="63">
        <v>14</v>
      </c>
      <c r="B75" s="64" t="s">
        <v>43</v>
      </c>
      <c r="C75" s="65">
        <v>0.36</v>
      </c>
      <c r="D75" s="66">
        <v>10637.31</v>
      </c>
      <c r="E75" s="67" t="s">
        <v>44</v>
      </c>
      <c r="F75" s="66" t="s">
        <v>45</v>
      </c>
      <c r="G75" s="66">
        <v>3829.43</v>
      </c>
      <c r="H75" s="66" t="s">
        <v>100</v>
      </c>
      <c r="I75" s="66" t="s">
        <v>101</v>
      </c>
      <c r="J75" s="66">
        <v>21674.29</v>
      </c>
      <c r="K75" s="67" t="s">
        <v>102</v>
      </c>
      <c r="L75" s="67"/>
      <c r="M75" s="67"/>
      <c r="N75" s="67"/>
      <c r="O75" s="67"/>
      <c r="P75" s="67"/>
      <c r="Q75" s="67"/>
      <c r="R75" s="67"/>
      <c r="S75" s="67"/>
      <c r="T75" s="67"/>
      <c r="U75" s="67" t="s">
        <v>103</v>
      </c>
      <c r="V75" s="28"/>
      <c r="W75" s="28"/>
      <c r="X75" s="28"/>
      <c r="Y75" s="28"/>
      <c r="Z75" s="28"/>
    </row>
    <row r="76" spans="1:26" ht="24">
      <c r="A76" s="68"/>
      <c r="B76" s="69" t="s">
        <v>104</v>
      </c>
      <c r="C76" s="70" t="s">
        <v>51</v>
      </c>
      <c r="D76" s="71"/>
      <c r="E76" s="72"/>
      <c r="F76" s="71"/>
      <c r="G76" s="71">
        <v>547.38</v>
      </c>
      <c r="H76" s="71"/>
      <c r="I76" s="71"/>
      <c r="J76" s="71">
        <v>6889.93</v>
      </c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28"/>
      <c r="W76" s="28"/>
      <c r="X76" s="28"/>
      <c r="Y76" s="28"/>
      <c r="Z76" s="28"/>
    </row>
    <row r="77" spans="1:26" ht="24">
      <c r="A77" s="68"/>
      <c r="B77" s="69" t="s">
        <v>105</v>
      </c>
      <c r="C77" s="70" t="s">
        <v>53</v>
      </c>
      <c r="D77" s="71"/>
      <c r="E77" s="72"/>
      <c r="F77" s="71"/>
      <c r="G77" s="71">
        <v>315.8</v>
      </c>
      <c r="H77" s="71"/>
      <c r="I77" s="71"/>
      <c r="J77" s="71">
        <v>3974.96</v>
      </c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28"/>
      <c r="W77" s="28"/>
      <c r="X77" s="28"/>
      <c r="Y77" s="28"/>
      <c r="Z77" s="28"/>
    </row>
    <row r="78" spans="1:26">
      <c r="A78" s="68"/>
      <c r="B78" s="69" t="s">
        <v>54</v>
      </c>
      <c r="C78" s="70" t="s">
        <v>55</v>
      </c>
      <c r="D78" s="71"/>
      <c r="E78" s="72"/>
      <c r="F78" s="71"/>
      <c r="G78" s="71">
        <v>4692.6099999999997</v>
      </c>
      <c r="H78" s="71"/>
      <c r="I78" s="71"/>
      <c r="J78" s="71">
        <v>32539.18</v>
      </c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28"/>
      <c r="W78" s="28"/>
      <c r="X78" s="28"/>
      <c r="Y78" s="28"/>
      <c r="Z78" s="28"/>
    </row>
    <row r="79" spans="1:26" ht="17.850000000000001" customHeight="1">
      <c r="A79" s="114" t="s">
        <v>106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28"/>
      <c r="W79" s="28"/>
      <c r="X79" s="28"/>
      <c r="Y79" s="28"/>
      <c r="Z79" s="28"/>
    </row>
    <row r="80" spans="1:26" ht="60">
      <c r="A80" s="63">
        <v>15</v>
      </c>
      <c r="B80" s="64" t="s">
        <v>43</v>
      </c>
      <c r="C80" s="65">
        <v>0.1</v>
      </c>
      <c r="D80" s="66">
        <v>10637.31</v>
      </c>
      <c r="E80" s="67" t="s">
        <v>44</v>
      </c>
      <c r="F80" s="66" t="s">
        <v>45</v>
      </c>
      <c r="G80" s="66">
        <v>1063.73</v>
      </c>
      <c r="H80" s="66" t="s">
        <v>57</v>
      </c>
      <c r="I80" s="66" t="s">
        <v>58</v>
      </c>
      <c r="J80" s="66">
        <v>6020.64</v>
      </c>
      <c r="K80" s="67" t="s">
        <v>59</v>
      </c>
      <c r="L80" s="67"/>
      <c r="M80" s="67"/>
      <c r="N80" s="67"/>
      <c r="O80" s="67"/>
      <c r="P80" s="67"/>
      <c r="Q80" s="67"/>
      <c r="R80" s="67"/>
      <c r="S80" s="67"/>
      <c r="T80" s="67"/>
      <c r="U80" s="67" t="s">
        <v>60</v>
      </c>
      <c r="V80" s="28"/>
      <c r="W80" s="28"/>
      <c r="X80" s="28"/>
      <c r="Y80" s="28"/>
      <c r="Z80" s="28"/>
    </row>
    <row r="81" spans="1:26" ht="24">
      <c r="A81" s="68"/>
      <c r="B81" s="69" t="s">
        <v>61</v>
      </c>
      <c r="C81" s="70" t="s">
        <v>51</v>
      </c>
      <c r="D81" s="71"/>
      <c r="E81" s="72"/>
      <c r="F81" s="71"/>
      <c r="G81" s="71">
        <v>152.05000000000001</v>
      </c>
      <c r="H81" s="71"/>
      <c r="I81" s="71"/>
      <c r="J81" s="71">
        <v>1913.86</v>
      </c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28"/>
      <c r="W81" s="28"/>
      <c r="X81" s="28"/>
      <c r="Y81" s="28"/>
      <c r="Z81" s="28"/>
    </row>
    <row r="82" spans="1:26" ht="24">
      <c r="A82" s="68"/>
      <c r="B82" s="69" t="s">
        <v>62</v>
      </c>
      <c r="C82" s="70" t="s">
        <v>53</v>
      </c>
      <c r="D82" s="71"/>
      <c r="E82" s="72"/>
      <c r="F82" s="71"/>
      <c r="G82" s="71">
        <v>87.72</v>
      </c>
      <c r="H82" s="71"/>
      <c r="I82" s="71"/>
      <c r="J82" s="71">
        <v>1104.1500000000001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28"/>
      <c r="W82" s="28"/>
      <c r="X82" s="28"/>
      <c r="Y82" s="28"/>
      <c r="Z82" s="28"/>
    </row>
    <row r="83" spans="1:26">
      <c r="A83" s="68"/>
      <c r="B83" s="69" t="s">
        <v>54</v>
      </c>
      <c r="C83" s="70" t="s">
        <v>55</v>
      </c>
      <c r="D83" s="71"/>
      <c r="E83" s="72"/>
      <c r="F83" s="71"/>
      <c r="G83" s="71">
        <v>1303.5</v>
      </c>
      <c r="H83" s="71"/>
      <c r="I83" s="71"/>
      <c r="J83" s="71">
        <v>9038.65</v>
      </c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28"/>
      <c r="W83" s="28"/>
      <c r="X83" s="28"/>
      <c r="Y83" s="28"/>
      <c r="Z83" s="28"/>
    </row>
    <row r="84" spans="1:26" ht="17.850000000000001" customHeight="1">
      <c r="A84" s="114" t="s">
        <v>107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28"/>
      <c r="W84" s="28"/>
      <c r="X84" s="28"/>
      <c r="Y84" s="28"/>
      <c r="Z84" s="28"/>
    </row>
    <row r="85" spans="1:26" ht="60">
      <c r="A85" s="63">
        <v>16</v>
      </c>
      <c r="B85" s="64" t="s">
        <v>43</v>
      </c>
      <c r="C85" s="65">
        <v>0.55000000000000004</v>
      </c>
      <c r="D85" s="66">
        <v>10637.31</v>
      </c>
      <c r="E85" s="67" t="s">
        <v>44</v>
      </c>
      <c r="F85" s="66" t="s">
        <v>45</v>
      </c>
      <c r="G85" s="66">
        <v>5850.52</v>
      </c>
      <c r="H85" s="66" t="s">
        <v>46</v>
      </c>
      <c r="I85" s="66" t="s">
        <v>47</v>
      </c>
      <c r="J85" s="66">
        <v>33113.5</v>
      </c>
      <c r="K85" s="67" t="s">
        <v>48</v>
      </c>
      <c r="L85" s="67"/>
      <c r="M85" s="67"/>
      <c r="N85" s="67"/>
      <c r="O85" s="67"/>
      <c r="P85" s="67"/>
      <c r="Q85" s="67"/>
      <c r="R85" s="67"/>
      <c r="S85" s="67"/>
      <c r="T85" s="67"/>
      <c r="U85" s="67" t="s">
        <v>49</v>
      </c>
      <c r="V85" s="28"/>
      <c r="W85" s="28"/>
      <c r="X85" s="28"/>
      <c r="Y85" s="28"/>
      <c r="Z85" s="28"/>
    </row>
    <row r="86" spans="1:26" ht="24">
      <c r="A86" s="68"/>
      <c r="B86" s="69" t="s">
        <v>50</v>
      </c>
      <c r="C86" s="70" t="s">
        <v>51</v>
      </c>
      <c r="D86" s="71"/>
      <c r="E86" s="72"/>
      <c r="F86" s="71"/>
      <c r="G86" s="71">
        <v>836.28</v>
      </c>
      <c r="H86" s="71"/>
      <c r="I86" s="71"/>
      <c r="J86" s="71">
        <v>10526.27</v>
      </c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28"/>
      <c r="W86" s="28"/>
      <c r="X86" s="28"/>
      <c r="Y86" s="28"/>
      <c r="Z86" s="28"/>
    </row>
    <row r="87" spans="1:26" ht="24">
      <c r="A87" s="68"/>
      <c r="B87" s="69" t="s">
        <v>52</v>
      </c>
      <c r="C87" s="70" t="s">
        <v>53</v>
      </c>
      <c r="D87" s="71"/>
      <c r="E87" s="72"/>
      <c r="F87" s="71"/>
      <c r="G87" s="71">
        <v>482.47</v>
      </c>
      <c r="H87" s="71"/>
      <c r="I87" s="71"/>
      <c r="J87" s="71">
        <v>6072.85</v>
      </c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28"/>
      <c r="W87" s="28"/>
      <c r="X87" s="28"/>
      <c r="Y87" s="28"/>
      <c r="Z87" s="28"/>
    </row>
    <row r="88" spans="1:26">
      <c r="A88" s="68"/>
      <c r="B88" s="69" t="s">
        <v>54</v>
      </c>
      <c r="C88" s="70" t="s">
        <v>55</v>
      </c>
      <c r="D88" s="71"/>
      <c r="E88" s="72"/>
      <c r="F88" s="71"/>
      <c r="G88" s="71">
        <v>7169.27</v>
      </c>
      <c r="H88" s="71"/>
      <c r="I88" s="71"/>
      <c r="J88" s="71">
        <v>49712.62</v>
      </c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28"/>
      <c r="W88" s="28"/>
      <c r="X88" s="28"/>
      <c r="Y88" s="28"/>
      <c r="Z88" s="28"/>
    </row>
    <row r="89" spans="1:26" ht="17.850000000000001" customHeight="1">
      <c r="A89" s="114" t="s">
        <v>108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28"/>
      <c r="W89" s="28"/>
      <c r="X89" s="28"/>
      <c r="Y89" s="28"/>
      <c r="Z89" s="28"/>
    </row>
    <row r="90" spans="1:26" ht="60">
      <c r="A90" s="63">
        <v>17</v>
      </c>
      <c r="B90" s="64" t="s">
        <v>43</v>
      </c>
      <c r="C90" s="65">
        <v>0.36</v>
      </c>
      <c r="D90" s="66">
        <v>10637.31</v>
      </c>
      <c r="E90" s="67" t="s">
        <v>44</v>
      </c>
      <c r="F90" s="66" t="s">
        <v>45</v>
      </c>
      <c r="G90" s="66">
        <v>3829.43</v>
      </c>
      <c r="H90" s="66" t="s">
        <v>100</v>
      </c>
      <c r="I90" s="66" t="s">
        <v>101</v>
      </c>
      <c r="J90" s="66">
        <v>21674.29</v>
      </c>
      <c r="K90" s="67" t="s">
        <v>102</v>
      </c>
      <c r="L90" s="67"/>
      <c r="M90" s="67"/>
      <c r="N90" s="67"/>
      <c r="O90" s="67"/>
      <c r="P90" s="67"/>
      <c r="Q90" s="67"/>
      <c r="R90" s="67"/>
      <c r="S90" s="67"/>
      <c r="T90" s="67"/>
      <c r="U90" s="67" t="s">
        <v>103</v>
      </c>
      <c r="V90" s="28"/>
      <c r="W90" s="28"/>
      <c r="X90" s="28"/>
      <c r="Y90" s="28"/>
      <c r="Z90" s="28"/>
    </row>
    <row r="91" spans="1:26" ht="24">
      <c r="A91" s="68"/>
      <c r="B91" s="69" t="s">
        <v>104</v>
      </c>
      <c r="C91" s="70" t="s">
        <v>51</v>
      </c>
      <c r="D91" s="71"/>
      <c r="E91" s="72"/>
      <c r="F91" s="71"/>
      <c r="G91" s="71">
        <v>547.38</v>
      </c>
      <c r="H91" s="71"/>
      <c r="I91" s="71"/>
      <c r="J91" s="71">
        <v>6889.93</v>
      </c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28"/>
      <c r="W91" s="28"/>
      <c r="X91" s="28"/>
      <c r="Y91" s="28"/>
      <c r="Z91" s="28"/>
    </row>
    <row r="92" spans="1:26" ht="24">
      <c r="A92" s="68"/>
      <c r="B92" s="69" t="s">
        <v>105</v>
      </c>
      <c r="C92" s="70" t="s">
        <v>53</v>
      </c>
      <c r="D92" s="71"/>
      <c r="E92" s="72"/>
      <c r="F92" s="71"/>
      <c r="G92" s="71">
        <v>315.8</v>
      </c>
      <c r="H92" s="71"/>
      <c r="I92" s="71"/>
      <c r="J92" s="71">
        <v>3974.96</v>
      </c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28"/>
      <c r="W92" s="28"/>
      <c r="X92" s="28"/>
      <c r="Y92" s="28"/>
      <c r="Z92" s="28"/>
    </row>
    <row r="93" spans="1:26">
      <c r="A93" s="68"/>
      <c r="B93" s="69" t="s">
        <v>54</v>
      </c>
      <c r="C93" s="70" t="s">
        <v>55</v>
      </c>
      <c r="D93" s="71"/>
      <c r="E93" s="72"/>
      <c r="F93" s="71"/>
      <c r="G93" s="71">
        <v>4692.6099999999997</v>
      </c>
      <c r="H93" s="71"/>
      <c r="I93" s="71"/>
      <c r="J93" s="71">
        <v>32539.18</v>
      </c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28"/>
      <c r="W93" s="28"/>
      <c r="X93" s="28"/>
      <c r="Y93" s="28"/>
      <c r="Z93" s="28"/>
    </row>
    <row r="94" spans="1:26" ht="17.850000000000001" customHeight="1">
      <c r="A94" s="114" t="s">
        <v>109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28"/>
      <c r="W94" s="28"/>
      <c r="X94" s="28"/>
      <c r="Y94" s="28"/>
      <c r="Z94" s="28"/>
    </row>
    <row r="95" spans="1:26" ht="60">
      <c r="A95" s="63">
        <v>18</v>
      </c>
      <c r="B95" s="64" t="s">
        <v>43</v>
      </c>
      <c r="C95" s="65">
        <v>1.46</v>
      </c>
      <c r="D95" s="66">
        <v>10637.31</v>
      </c>
      <c r="E95" s="67" t="s">
        <v>44</v>
      </c>
      <c r="F95" s="66" t="s">
        <v>45</v>
      </c>
      <c r="G95" s="66">
        <v>15530.47</v>
      </c>
      <c r="H95" s="66" t="s">
        <v>110</v>
      </c>
      <c r="I95" s="66" t="s">
        <v>111</v>
      </c>
      <c r="J95" s="66">
        <v>87901.3</v>
      </c>
      <c r="K95" s="67" t="s">
        <v>112</v>
      </c>
      <c r="L95" s="67"/>
      <c r="M95" s="67"/>
      <c r="N95" s="67"/>
      <c r="O95" s="67"/>
      <c r="P95" s="67"/>
      <c r="Q95" s="67"/>
      <c r="R95" s="67"/>
      <c r="S95" s="67"/>
      <c r="T95" s="67"/>
      <c r="U95" s="67" t="s">
        <v>113</v>
      </c>
      <c r="V95" s="28"/>
      <c r="W95" s="28"/>
      <c r="X95" s="28"/>
      <c r="Y95" s="28"/>
      <c r="Z95" s="28"/>
    </row>
    <row r="96" spans="1:26" ht="24">
      <c r="A96" s="68"/>
      <c r="B96" s="69" t="s">
        <v>114</v>
      </c>
      <c r="C96" s="70" t="s">
        <v>51</v>
      </c>
      <c r="D96" s="71"/>
      <c r="E96" s="72"/>
      <c r="F96" s="71"/>
      <c r="G96" s="71">
        <v>2219.96</v>
      </c>
      <c r="H96" s="71"/>
      <c r="I96" s="71"/>
      <c r="J96" s="71">
        <v>27942.46</v>
      </c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28"/>
      <c r="W96" s="28"/>
      <c r="X96" s="28"/>
      <c r="Y96" s="28"/>
      <c r="Z96" s="28"/>
    </row>
    <row r="97" spans="1:26" ht="24">
      <c r="A97" s="68"/>
      <c r="B97" s="69" t="s">
        <v>115</v>
      </c>
      <c r="C97" s="70" t="s">
        <v>53</v>
      </c>
      <c r="D97" s="71"/>
      <c r="E97" s="72"/>
      <c r="F97" s="71"/>
      <c r="G97" s="71">
        <v>1280.75</v>
      </c>
      <c r="H97" s="71"/>
      <c r="I97" s="71"/>
      <c r="J97" s="71">
        <v>16120.65</v>
      </c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28"/>
      <c r="W97" s="28"/>
      <c r="X97" s="28"/>
      <c r="Y97" s="28"/>
      <c r="Z97" s="28"/>
    </row>
    <row r="98" spans="1:26">
      <c r="A98" s="68"/>
      <c r="B98" s="69" t="s">
        <v>54</v>
      </c>
      <c r="C98" s="70" t="s">
        <v>55</v>
      </c>
      <c r="D98" s="71"/>
      <c r="E98" s="72"/>
      <c r="F98" s="71"/>
      <c r="G98" s="71">
        <v>19031.18</v>
      </c>
      <c r="H98" s="71"/>
      <c r="I98" s="71"/>
      <c r="J98" s="71">
        <v>131964.41</v>
      </c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28"/>
      <c r="W98" s="28"/>
      <c r="X98" s="28"/>
      <c r="Y98" s="28"/>
      <c r="Z98" s="28"/>
    </row>
    <row r="99" spans="1:26" ht="17.850000000000001" customHeight="1">
      <c r="A99" s="114" t="s">
        <v>116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28"/>
      <c r="W99" s="28"/>
      <c r="X99" s="28"/>
      <c r="Y99" s="28"/>
      <c r="Z99" s="28"/>
    </row>
    <row r="100" spans="1:26" ht="60">
      <c r="A100" s="63">
        <v>19</v>
      </c>
      <c r="B100" s="64" t="s">
        <v>43</v>
      </c>
      <c r="C100" s="65">
        <v>0.2</v>
      </c>
      <c r="D100" s="66">
        <v>10637.31</v>
      </c>
      <c r="E100" s="67" t="s">
        <v>44</v>
      </c>
      <c r="F100" s="66" t="s">
        <v>45</v>
      </c>
      <c r="G100" s="66">
        <v>2127.46</v>
      </c>
      <c r="H100" s="66" t="s">
        <v>117</v>
      </c>
      <c r="I100" s="66" t="s">
        <v>118</v>
      </c>
      <c r="J100" s="66">
        <v>12041.27</v>
      </c>
      <c r="K100" s="67" t="s">
        <v>119</v>
      </c>
      <c r="L100" s="67"/>
      <c r="M100" s="67"/>
      <c r="N100" s="67"/>
      <c r="O100" s="67"/>
      <c r="P100" s="67"/>
      <c r="Q100" s="67"/>
      <c r="R100" s="67"/>
      <c r="S100" s="67"/>
      <c r="T100" s="67"/>
      <c r="U100" s="67" t="s">
        <v>120</v>
      </c>
      <c r="V100" s="28"/>
      <c r="W100" s="28"/>
      <c r="X100" s="28"/>
      <c r="Y100" s="28"/>
      <c r="Z100" s="28"/>
    </row>
    <row r="101" spans="1:26" ht="24">
      <c r="A101" s="68"/>
      <c r="B101" s="69" t="s">
        <v>121</v>
      </c>
      <c r="C101" s="70" t="s">
        <v>51</v>
      </c>
      <c r="D101" s="71"/>
      <c r="E101" s="72"/>
      <c r="F101" s="71"/>
      <c r="G101" s="71">
        <v>304.11</v>
      </c>
      <c r="H101" s="71"/>
      <c r="I101" s="71"/>
      <c r="J101" s="71">
        <v>3827.74</v>
      </c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28"/>
      <c r="W101" s="28"/>
      <c r="X101" s="28"/>
      <c r="Y101" s="28"/>
      <c r="Z101" s="28"/>
    </row>
    <row r="102" spans="1:26" ht="24">
      <c r="A102" s="68"/>
      <c r="B102" s="69" t="s">
        <v>122</v>
      </c>
      <c r="C102" s="70" t="s">
        <v>53</v>
      </c>
      <c r="D102" s="71"/>
      <c r="E102" s="72"/>
      <c r="F102" s="71"/>
      <c r="G102" s="71">
        <v>175.45</v>
      </c>
      <c r="H102" s="71"/>
      <c r="I102" s="71"/>
      <c r="J102" s="71">
        <v>2208.31</v>
      </c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28"/>
      <c r="W102" s="28"/>
      <c r="X102" s="28"/>
      <c r="Y102" s="28"/>
      <c r="Z102" s="28"/>
    </row>
    <row r="103" spans="1:26">
      <c r="A103" s="68"/>
      <c r="B103" s="69" t="s">
        <v>54</v>
      </c>
      <c r="C103" s="70" t="s">
        <v>55</v>
      </c>
      <c r="D103" s="71"/>
      <c r="E103" s="72"/>
      <c r="F103" s="71"/>
      <c r="G103" s="71">
        <v>2607.02</v>
      </c>
      <c r="H103" s="71"/>
      <c r="I103" s="71"/>
      <c r="J103" s="71">
        <v>18077.32</v>
      </c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28"/>
      <c r="W103" s="28"/>
      <c r="X103" s="28"/>
      <c r="Y103" s="28"/>
      <c r="Z103" s="28"/>
    </row>
    <row r="104" spans="1:26" ht="17.850000000000001" customHeight="1">
      <c r="A104" s="114" t="s">
        <v>123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28"/>
      <c r="W104" s="28"/>
      <c r="X104" s="28"/>
      <c r="Y104" s="28"/>
      <c r="Z104" s="28"/>
    </row>
    <row r="105" spans="1:26" ht="60">
      <c r="A105" s="63">
        <v>20</v>
      </c>
      <c r="B105" s="64" t="s">
        <v>43</v>
      </c>
      <c r="C105" s="65">
        <v>1.1499999999999999</v>
      </c>
      <c r="D105" s="66">
        <v>10637.31</v>
      </c>
      <c r="E105" s="67" t="s">
        <v>44</v>
      </c>
      <c r="F105" s="66" t="s">
        <v>45</v>
      </c>
      <c r="G105" s="66">
        <v>12232.91</v>
      </c>
      <c r="H105" s="66" t="s">
        <v>124</v>
      </c>
      <c r="I105" s="66" t="s">
        <v>125</v>
      </c>
      <c r="J105" s="66">
        <v>69237.33</v>
      </c>
      <c r="K105" s="67" t="s">
        <v>126</v>
      </c>
      <c r="L105" s="67"/>
      <c r="M105" s="67"/>
      <c r="N105" s="67"/>
      <c r="O105" s="67"/>
      <c r="P105" s="67"/>
      <c r="Q105" s="67"/>
      <c r="R105" s="67"/>
      <c r="S105" s="67"/>
      <c r="T105" s="67"/>
      <c r="U105" s="67" t="s">
        <v>127</v>
      </c>
      <c r="V105" s="28"/>
      <c r="W105" s="28"/>
      <c r="X105" s="28"/>
      <c r="Y105" s="28"/>
      <c r="Z105" s="28"/>
    </row>
    <row r="106" spans="1:26" ht="24">
      <c r="A106" s="68"/>
      <c r="B106" s="69" t="s">
        <v>128</v>
      </c>
      <c r="C106" s="70" t="s">
        <v>51</v>
      </c>
      <c r="D106" s="71"/>
      <c r="E106" s="72"/>
      <c r="F106" s="71"/>
      <c r="G106" s="71">
        <v>1748.6</v>
      </c>
      <c r="H106" s="71"/>
      <c r="I106" s="71"/>
      <c r="J106" s="71">
        <v>22009.48</v>
      </c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28"/>
      <c r="W106" s="28"/>
      <c r="X106" s="28"/>
      <c r="Y106" s="28"/>
      <c r="Z106" s="28"/>
    </row>
    <row r="107" spans="1:26" ht="24">
      <c r="A107" s="68"/>
      <c r="B107" s="69" t="s">
        <v>129</v>
      </c>
      <c r="C107" s="70" t="s">
        <v>53</v>
      </c>
      <c r="D107" s="71"/>
      <c r="E107" s="72"/>
      <c r="F107" s="71"/>
      <c r="G107" s="71">
        <v>1008.81</v>
      </c>
      <c r="H107" s="71"/>
      <c r="I107" s="71"/>
      <c r="J107" s="71">
        <v>12697.78</v>
      </c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28"/>
      <c r="W107" s="28"/>
      <c r="X107" s="28"/>
      <c r="Y107" s="28"/>
      <c r="Z107" s="28"/>
    </row>
    <row r="108" spans="1:26">
      <c r="A108" s="68"/>
      <c r="B108" s="69" t="s">
        <v>54</v>
      </c>
      <c r="C108" s="70" t="s">
        <v>55</v>
      </c>
      <c r="D108" s="71"/>
      <c r="E108" s="72"/>
      <c r="F108" s="71"/>
      <c r="G108" s="71">
        <v>14990.32</v>
      </c>
      <c r="H108" s="71"/>
      <c r="I108" s="71"/>
      <c r="J108" s="71">
        <v>103944.59</v>
      </c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28"/>
      <c r="W108" s="28"/>
      <c r="X108" s="28"/>
      <c r="Y108" s="28"/>
      <c r="Z108" s="28"/>
    </row>
    <row r="109" spans="1:26" ht="17.850000000000001" customHeight="1">
      <c r="A109" s="114" t="s">
        <v>130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28"/>
      <c r="W109" s="28"/>
      <c r="X109" s="28"/>
      <c r="Y109" s="28"/>
      <c r="Z109" s="28"/>
    </row>
    <row r="110" spans="1:26" ht="60">
      <c r="A110" s="63">
        <v>21</v>
      </c>
      <c r="B110" s="64" t="s">
        <v>43</v>
      </c>
      <c r="C110" s="65">
        <v>0.46</v>
      </c>
      <c r="D110" s="66">
        <v>10637.31</v>
      </c>
      <c r="E110" s="67" t="s">
        <v>44</v>
      </c>
      <c r="F110" s="66" t="s">
        <v>45</v>
      </c>
      <c r="G110" s="66">
        <v>4893.16</v>
      </c>
      <c r="H110" s="66" t="s">
        <v>131</v>
      </c>
      <c r="I110" s="66" t="s">
        <v>132</v>
      </c>
      <c r="J110" s="66">
        <v>27694.93</v>
      </c>
      <c r="K110" s="67" t="s">
        <v>133</v>
      </c>
      <c r="L110" s="67"/>
      <c r="M110" s="67"/>
      <c r="N110" s="67"/>
      <c r="O110" s="67"/>
      <c r="P110" s="67"/>
      <c r="Q110" s="67"/>
      <c r="R110" s="67"/>
      <c r="S110" s="67"/>
      <c r="T110" s="67"/>
      <c r="U110" s="67" t="s">
        <v>134</v>
      </c>
      <c r="V110" s="28"/>
      <c r="W110" s="28"/>
      <c r="X110" s="28"/>
      <c r="Y110" s="28"/>
      <c r="Z110" s="28"/>
    </row>
    <row r="111" spans="1:26" ht="24">
      <c r="A111" s="68"/>
      <c r="B111" s="69" t="s">
        <v>135</v>
      </c>
      <c r="C111" s="70" t="s">
        <v>51</v>
      </c>
      <c r="D111" s="71"/>
      <c r="E111" s="72"/>
      <c r="F111" s="71"/>
      <c r="G111" s="71">
        <v>699.44</v>
      </c>
      <c r="H111" s="71"/>
      <c r="I111" s="71"/>
      <c r="J111" s="71">
        <v>8803.7900000000009</v>
      </c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28"/>
      <c r="W111" s="28"/>
      <c r="X111" s="28"/>
      <c r="Y111" s="28"/>
      <c r="Z111" s="28"/>
    </row>
    <row r="112" spans="1:26" ht="24">
      <c r="A112" s="68"/>
      <c r="B112" s="69" t="s">
        <v>136</v>
      </c>
      <c r="C112" s="70" t="s">
        <v>53</v>
      </c>
      <c r="D112" s="71"/>
      <c r="E112" s="72"/>
      <c r="F112" s="71"/>
      <c r="G112" s="71">
        <v>403.52</v>
      </c>
      <c r="H112" s="71"/>
      <c r="I112" s="71"/>
      <c r="J112" s="71">
        <v>5079.1099999999997</v>
      </c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28"/>
      <c r="W112" s="28"/>
      <c r="X112" s="28"/>
      <c r="Y112" s="28"/>
      <c r="Z112" s="28"/>
    </row>
    <row r="113" spans="1:26">
      <c r="A113" s="68"/>
      <c r="B113" s="69" t="s">
        <v>54</v>
      </c>
      <c r="C113" s="70" t="s">
        <v>55</v>
      </c>
      <c r="D113" s="71"/>
      <c r="E113" s="72"/>
      <c r="F113" s="71"/>
      <c r="G113" s="71">
        <v>5996.12</v>
      </c>
      <c r="H113" s="71"/>
      <c r="I113" s="71"/>
      <c r="J113" s="71">
        <v>41577.83</v>
      </c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28"/>
      <c r="W113" s="28"/>
      <c r="X113" s="28"/>
      <c r="Y113" s="28"/>
      <c r="Z113" s="28"/>
    </row>
    <row r="114" spans="1:26" ht="17.850000000000001" customHeight="1">
      <c r="A114" s="114" t="s">
        <v>137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28"/>
      <c r="W114" s="28"/>
      <c r="X114" s="28"/>
      <c r="Y114" s="28"/>
      <c r="Z114" s="28"/>
    </row>
    <row r="115" spans="1:26" ht="60">
      <c r="A115" s="63">
        <v>22</v>
      </c>
      <c r="B115" s="64" t="s">
        <v>43</v>
      </c>
      <c r="C115" s="65">
        <v>0.47</v>
      </c>
      <c r="D115" s="66">
        <v>10637.31</v>
      </c>
      <c r="E115" s="67" t="s">
        <v>44</v>
      </c>
      <c r="F115" s="66" t="s">
        <v>45</v>
      </c>
      <c r="G115" s="66">
        <v>4999.54</v>
      </c>
      <c r="H115" s="66" t="s">
        <v>138</v>
      </c>
      <c r="I115" s="66" t="s">
        <v>139</v>
      </c>
      <c r="J115" s="66">
        <v>28296.99</v>
      </c>
      <c r="K115" s="67" t="s">
        <v>140</v>
      </c>
      <c r="L115" s="67"/>
      <c r="M115" s="67"/>
      <c r="N115" s="67"/>
      <c r="O115" s="67"/>
      <c r="P115" s="67"/>
      <c r="Q115" s="67"/>
      <c r="R115" s="67"/>
      <c r="S115" s="67"/>
      <c r="T115" s="67"/>
      <c r="U115" s="67" t="s">
        <v>141</v>
      </c>
      <c r="V115" s="28"/>
      <c r="W115" s="28"/>
      <c r="X115" s="28"/>
      <c r="Y115" s="28"/>
      <c r="Z115" s="28"/>
    </row>
    <row r="116" spans="1:26" ht="24">
      <c r="A116" s="68"/>
      <c r="B116" s="69" t="s">
        <v>142</v>
      </c>
      <c r="C116" s="70" t="s">
        <v>51</v>
      </c>
      <c r="D116" s="71"/>
      <c r="E116" s="72"/>
      <c r="F116" s="71"/>
      <c r="G116" s="71">
        <v>714.64</v>
      </c>
      <c r="H116" s="71"/>
      <c r="I116" s="71"/>
      <c r="J116" s="71">
        <v>8995.18</v>
      </c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28"/>
      <c r="W116" s="28"/>
      <c r="X116" s="28"/>
      <c r="Y116" s="28"/>
      <c r="Z116" s="28"/>
    </row>
    <row r="117" spans="1:26" ht="24">
      <c r="A117" s="68"/>
      <c r="B117" s="69" t="s">
        <v>143</v>
      </c>
      <c r="C117" s="70" t="s">
        <v>53</v>
      </c>
      <c r="D117" s="71"/>
      <c r="E117" s="72"/>
      <c r="F117" s="71"/>
      <c r="G117" s="71">
        <v>412.29</v>
      </c>
      <c r="H117" s="71"/>
      <c r="I117" s="71"/>
      <c r="J117" s="71">
        <v>5189.53</v>
      </c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28"/>
      <c r="W117" s="28"/>
      <c r="X117" s="28"/>
      <c r="Y117" s="28"/>
      <c r="Z117" s="28"/>
    </row>
    <row r="118" spans="1:26">
      <c r="A118" s="68"/>
      <c r="B118" s="69" t="s">
        <v>54</v>
      </c>
      <c r="C118" s="70" t="s">
        <v>55</v>
      </c>
      <c r="D118" s="71"/>
      <c r="E118" s="72"/>
      <c r="F118" s="71"/>
      <c r="G118" s="71">
        <v>6126.47</v>
      </c>
      <c r="H118" s="71"/>
      <c r="I118" s="71"/>
      <c r="J118" s="71">
        <v>42481.7</v>
      </c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28"/>
      <c r="W118" s="28"/>
      <c r="X118" s="28"/>
      <c r="Y118" s="28"/>
      <c r="Z118" s="28"/>
    </row>
    <row r="119" spans="1:26" ht="17.850000000000001" customHeight="1">
      <c r="A119" s="114" t="s">
        <v>144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28"/>
      <c r="W119" s="28"/>
      <c r="X119" s="28"/>
      <c r="Y119" s="28"/>
      <c r="Z119" s="28"/>
    </row>
    <row r="120" spans="1:26" ht="60">
      <c r="A120" s="63">
        <v>23</v>
      </c>
      <c r="B120" s="64" t="s">
        <v>43</v>
      </c>
      <c r="C120" s="65">
        <v>0.3</v>
      </c>
      <c r="D120" s="66">
        <v>10637.31</v>
      </c>
      <c r="E120" s="67" t="s">
        <v>44</v>
      </c>
      <c r="F120" s="66" t="s">
        <v>45</v>
      </c>
      <c r="G120" s="66">
        <v>3191.19</v>
      </c>
      <c r="H120" s="66" t="s">
        <v>93</v>
      </c>
      <c r="I120" s="66" t="s">
        <v>94</v>
      </c>
      <c r="J120" s="66">
        <v>18061.91</v>
      </c>
      <c r="K120" s="67" t="s">
        <v>95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 t="s">
        <v>96</v>
      </c>
      <c r="V120" s="28"/>
      <c r="W120" s="28"/>
      <c r="X120" s="28"/>
      <c r="Y120" s="28"/>
      <c r="Z120" s="28"/>
    </row>
    <row r="121" spans="1:26" ht="24">
      <c r="A121" s="68"/>
      <c r="B121" s="69" t="s">
        <v>97</v>
      </c>
      <c r="C121" s="70" t="s">
        <v>51</v>
      </c>
      <c r="D121" s="71"/>
      <c r="E121" s="72"/>
      <c r="F121" s="71"/>
      <c r="G121" s="71">
        <v>456.15</v>
      </c>
      <c r="H121" s="71"/>
      <c r="I121" s="71"/>
      <c r="J121" s="71">
        <v>5741.6</v>
      </c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28"/>
      <c r="W121" s="28"/>
      <c r="X121" s="28"/>
      <c r="Y121" s="28"/>
      <c r="Z121" s="28"/>
    </row>
    <row r="122" spans="1:26" ht="24">
      <c r="A122" s="68"/>
      <c r="B122" s="69" t="s">
        <v>98</v>
      </c>
      <c r="C122" s="70" t="s">
        <v>53</v>
      </c>
      <c r="D122" s="71"/>
      <c r="E122" s="72"/>
      <c r="F122" s="71"/>
      <c r="G122" s="71">
        <v>263.17</v>
      </c>
      <c r="H122" s="71"/>
      <c r="I122" s="71"/>
      <c r="J122" s="71">
        <v>3312.46</v>
      </c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28"/>
      <c r="W122" s="28"/>
      <c r="X122" s="28"/>
      <c r="Y122" s="28"/>
      <c r="Z122" s="28"/>
    </row>
    <row r="123" spans="1:26">
      <c r="A123" s="68"/>
      <c r="B123" s="69" t="s">
        <v>54</v>
      </c>
      <c r="C123" s="70" t="s">
        <v>55</v>
      </c>
      <c r="D123" s="71"/>
      <c r="E123" s="72"/>
      <c r="F123" s="71"/>
      <c r="G123" s="71">
        <v>3910.51</v>
      </c>
      <c r="H123" s="71"/>
      <c r="I123" s="71"/>
      <c r="J123" s="71">
        <v>27115.97</v>
      </c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28"/>
      <c r="W123" s="28"/>
      <c r="X123" s="28"/>
      <c r="Y123" s="28"/>
      <c r="Z123" s="28"/>
    </row>
    <row r="124" spans="1:26" ht="17.850000000000001" customHeight="1">
      <c r="A124" s="114" t="s">
        <v>145</v>
      </c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28"/>
      <c r="W124" s="28"/>
      <c r="X124" s="28"/>
      <c r="Y124" s="28"/>
      <c r="Z124" s="28"/>
    </row>
    <row r="125" spans="1:26" ht="60">
      <c r="A125" s="63">
        <v>24</v>
      </c>
      <c r="B125" s="64" t="s">
        <v>43</v>
      </c>
      <c r="C125" s="65">
        <v>0.3</v>
      </c>
      <c r="D125" s="66">
        <v>10637.31</v>
      </c>
      <c r="E125" s="67" t="s">
        <v>44</v>
      </c>
      <c r="F125" s="66" t="s">
        <v>45</v>
      </c>
      <c r="G125" s="66">
        <v>3191.19</v>
      </c>
      <c r="H125" s="66" t="s">
        <v>93</v>
      </c>
      <c r="I125" s="66" t="s">
        <v>94</v>
      </c>
      <c r="J125" s="66">
        <v>18061.91</v>
      </c>
      <c r="K125" s="67" t="s">
        <v>95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 t="s">
        <v>96</v>
      </c>
      <c r="V125" s="28"/>
      <c r="W125" s="28"/>
      <c r="X125" s="28"/>
      <c r="Y125" s="28"/>
      <c r="Z125" s="28"/>
    </row>
    <row r="126" spans="1:26" ht="24">
      <c r="A126" s="68"/>
      <c r="B126" s="69" t="s">
        <v>97</v>
      </c>
      <c r="C126" s="70" t="s">
        <v>51</v>
      </c>
      <c r="D126" s="71"/>
      <c r="E126" s="72"/>
      <c r="F126" s="71"/>
      <c r="G126" s="71">
        <v>456.15</v>
      </c>
      <c r="H126" s="71"/>
      <c r="I126" s="71"/>
      <c r="J126" s="71">
        <v>5741.6</v>
      </c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28"/>
      <c r="W126" s="28"/>
      <c r="X126" s="28"/>
      <c r="Y126" s="28"/>
      <c r="Z126" s="28"/>
    </row>
    <row r="127" spans="1:26" ht="24">
      <c r="A127" s="68"/>
      <c r="B127" s="69" t="s">
        <v>98</v>
      </c>
      <c r="C127" s="70" t="s">
        <v>53</v>
      </c>
      <c r="D127" s="71"/>
      <c r="E127" s="72"/>
      <c r="F127" s="71"/>
      <c r="G127" s="71">
        <v>263.17</v>
      </c>
      <c r="H127" s="71"/>
      <c r="I127" s="71"/>
      <c r="J127" s="71">
        <v>3312.46</v>
      </c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28"/>
      <c r="W127" s="28"/>
      <c r="X127" s="28"/>
      <c r="Y127" s="28"/>
      <c r="Z127" s="28"/>
    </row>
    <row r="128" spans="1:26">
      <c r="A128" s="68"/>
      <c r="B128" s="69" t="s">
        <v>54</v>
      </c>
      <c r="C128" s="70" t="s">
        <v>55</v>
      </c>
      <c r="D128" s="71"/>
      <c r="E128" s="72"/>
      <c r="F128" s="71"/>
      <c r="G128" s="71">
        <v>3910.51</v>
      </c>
      <c r="H128" s="71"/>
      <c r="I128" s="71"/>
      <c r="J128" s="71">
        <v>27115.97</v>
      </c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28"/>
      <c r="W128" s="28"/>
      <c r="X128" s="28"/>
      <c r="Y128" s="28"/>
      <c r="Z128" s="28"/>
    </row>
    <row r="129" spans="1:26" ht="17.850000000000001" customHeight="1">
      <c r="A129" s="114" t="s">
        <v>146</v>
      </c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28"/>
      <c r="W129" s="28"/>
      <c r="X129" s="28"/>
      <c r="Y129" s="28"/>
      <c r="Z129" s="28"/>
    </row>
    <row r="130" spans="1:26" ht="60">
      <c r="A130" s="63">
        <v>25</v>
      </c>
      <c r="B130" s="64" t="s">
        <v>43</v>
      </c>
      <c r="C130" s="65">
        <v>0.81</v>
      </c>
      <c r="D130" s="66">
        <v>10637.31</v>
      </c>
      <c r="E130" s="67" t="s">
        <v>44</v>
      </c>
      <c r="F130" s="66" t="s">
        <v>45</v>
      </c>
      <c r="G130" s="66">
        <v>8616.2199999999993</v>
      </c>
      <c r="H130" s="66" t="s">
        <v>147</v>
      </c>
      <c r="I130" s="66" t="s">
        <v>148</v>
      </c>
      <c r="J130" s="66">
        <v>48767.16</v>
      </c>
      <c r="K130" s="67" t="s">
        <v>149</v>
      </c>
      <c r="L130" s="67"/>
      <c r="M130" s="67"/>
      <c r="N130" s="67"/>
      <c r="O130" s="67"/>
      <c r="P130" s="67"/>
      <c r="Q130" s="67"/>
      <c r="R130" s="67"/>
      <c r="S130" s="67"/>
      <c r="T130" s="67"/>
      <c r="U130" s="67" t="s">
        <v>150</v>
      </c>
      <c r="V130" s="28"/>
      <c r="W130" s="28"/>
      <c r="X130" s="28"/>
      <c r="Y130" s="28"/>
      <c r="Z130" s="28"/>
    </row>
    <row r="131" spans="1:26" ht="24">
      <c r="A131" s="68"/>
      <c r="B131" s="69" t="s">
        <v>151</v>
      </c>
      <c r="C131" s="70" t="s">
        <v>51</v>
      </c>
      <c r="D131" s="71"/>
      <c r="E131" s="72"/>
      <c r="F131" s="71"/>
      <c r="G131" s="71">
        <v>1231.6199999999999</v>
      </c>
      <c r="H131" s="71"/>
      <c r="I131" s="71"/>
      <c r="J131" s="71">
        <v>15502.32</v>
      </c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28"/>
      <c r="W131" s="28"/>
      <c r="X131" s="28"/>
      <c r="Y131" s="28"/>
      <c r="Z131" s="28"/>
    </row>
    <row r="132" spans="1:26" ht="24">
      <c r="A132" s="68"/>
      <c r="B132" s="69" t="s">
        <v>152</v>
      </c>
      <c r="C132" s="70" t="s">
        <v>53</v>
      </c>
      <c r="D132" s="71"/>
      <c r="E132" s="72"/>
      <c r="F132" s="71"/>
      <c r="G132" s="71">
        <v>710.55</v>
      </c>
      <c r="H132" s="71"/>
      <c r="I132" s="71"/>
      <c r="J132" s="71">
        <v>8943.65</v>
      </c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28"/>
      <c r="W132" s="28"/>
      <c r="X132" s="28"/>
      <c r="Y132" s="28"/>
      <c r="Z132" s="28"/>
    </row>
    <row r="133" spans="1:26">
      <c r="A133" s="68"/>
      <c r="B133" s="69" t="s">
        <v>54</v>
      </c>
      <c r="C133" s="70" t="s">
        <v>55</v>
      </c>
      <c r="D133" s="71"/>
      <c r="E133" s="72"/>
      <c r="F133" s="71"/>
      <c r="G133" s="71">
        <v>10558.39</v>
      </c>
      <c r="H133" s="71"/>
      <c r="I133" s="71"/>
      <c r="J133" s="71">
        <v>73213.13</v>
      </c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28"/>
      <c r="W133" s="28"/>
      <c r="X133" s="28"/>
      <c r="Y133" s="28"/>
      <c r="Z133" s="28"/>
    </row>
    <row r="134" spans="1:26" ht="17.850000000000001" customHeight="1">
      <c r="A134" s="114" t="s">
        <v>153</v>
      </c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28"/>
      <c r="W134" s="28"/>
      <c r="X134" s="28"/>
      <c r="Y134" s="28"/>
      <c r="Z134" s="28"/>
    </row>
    <row r="135" spans="1:26" ht="60">
      <c r="A135" s="63">
        <v>26</v>
      </c>
      <c r="B135" s="64" t="s">
        <v>43</v>
      </c>
      <c r="C135" s="65">
        <v>0.65</v>
      </c>
      <c r="D135" s="66">
        <v>10637.31</v>
      </c>
      <c r="E135" s="67" t="s">
        <v>44</v>
      </c>
      <c r="F135" s="66" t="s">
        <v>45</v>
      </c>
      <c r="G135" s="66">
        <v>6914.25</v>
      </c>
      <c r="H135" s="66" t="s">
        <v>154</v>
      </c>
      <c r="I135" s="66" t="s">
        <v>155</v>
      </c>
      <c r="J135" s="66">
        <v>39134.14</v>
      </c>
      <c r="K135" s="67" t="s">
        <v>156</v>
      </c>
      <c r="L135" s="67"/>
      <c r="M135" s="67"/>
      <c r="N135" s="67"/>
      <c r="O135" s="67"/>
      <c r="P135" s="67"/>
      <c r="Q135" s="67"/>
      <c r="R135" s="67"/>
      <c r="S135" s="67"/>
      <c r="T135" s="67"/>
      <c r="U135" s="67" t="s">
        <v>157</v>
      </c>
      <c r="V135" s="28"/>
      <c r="W135" s="28"/>
      <c r="X135" s="28"/>
      <c r="Y135" s="28"/>
      <c r="Z135" s="28"/>
    </row>
    <row r="136" spans="1:26" ht="24">
      <c r="A136" s="68"/>
      <c r="B136" s="69" t="s">
        <v>158</v>
      </c>
      <c r="C136" s="70" t="s">
        <v>51</v>
      </c>
      <c r="D136" s="71"/>
      <c r="E136" s="72"/>
      <c r="F136" s="71"/>
      <c r="G136" s="71">
        <v>988.34</v>
      </c>
      <c r="H136" s="71"/>
      <c r="I136" s="71"/>
      <c r="J136" s="71">
        <v>12440.14</v>
      </c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28"/>
      <c r="W136" s="28"/>
      <c r="X136" s="28"/>
      <c r="Y136" s="28"/>
      <c r="Z136" s="28"/>
    </row>
    <row r="137" spans="1:26" ht="24">
      <c r="A137" s="68"/>
      <c r="B137" s="69" t="s">
        <v>159</v>
      </c>
      <c r="C137" s="70" t="s">
        <v>53</v>
      </c>
      <c r="D137" s="71"/>
      <c r="E137" s="72"/>
      <c r="F137" s="71"/>
      <c r="G137" s="71">
        <v>570.20000000000005</v>
      </c>
      <c r="H137" s="71"/>
      <c r="I137" s="71"/>
      <c r="J137" s="71">
        <v>7177</v>
      </c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28"/>
      <c r="W137" s="28"/>
      <c r="X137" s="28"/>
      <c r="Y137" s="28"/>
      <c r="Z137" s="28"/>
    </row>
    <row r="138" spans="1:26">
      <c r="A138" s="68"/>
      <c r="B138" s="69" t="s">
        <v>54</v>
      </c>
      <c r="C138" s="70" t="s">
        <v>55</v>
      </c>
      <c r="D138" s="71"/>
      <c r="E138" s="72"/>
      <c r="F138" s="71"/>
      <c r="G138" s="71">
        <v>8472.7900000000009</v>
      </c>
      <c r="H138" s="71"/>
      <c r="I138" s="71"/>
      <c r="J138" s="71">
        <v>58751.28</v>
      </c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28"/>
      <c r="W138" s="28"/>
      <c r="X138" s="28"/>
      <c r="Y138" s="28"/>
      <c r="Z138" s="28"/>
    </row>
    <row r="139" spans="1:26" ht="17.850000000000001" customHeight="1">
      <c r="A139" s="114" t="s">
        <v>160</v>
      </c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28"/>
      <c r="W139" s="28"/>
      <c r="X139" s="28"/>
      <c r="Y139" s="28"/>
      <c r="Z139" s="28"/>
    </row>
    <row r="140" spans="1:26" ht="60">
      <c r="A140" s="63">
        <v>27</v>
      </c>
      <c r="B140" s="64" t="s">
        <v>43</v>
      </c>
      <c r="C140" s="65">
        <v>0.25</v>
      </c>
      <c r="D140" s="66">
        <v>10637.31</v>
      </c>
      <c r="E140" s="67" t="s">
        <v>44</v>
      </c>
      <c r="F140" s="66" t="s">
        <v>45</v>
      </c>
      <c r="G140" s="66">
        <v>2659.33</v>
      </c>
      <c r="H140" s="66" t="s">
        <v>85</v>
      </c>
      <c r="I140" s="66" t="s">
        <v>86</v>
      </c>
      <c r="J140" s="66">
        <v>15051.59</v>
      </c>
      <c r="K140" s="67" t="s">
        <v>87</v>
      </c>
      <c r="L140" s="67"/>
      <c r="M140" s="67"/>
      <c r="N140" s="67"/>
      <c r="O140" s="67"/>
      <c r="P140" s="67"/>
      <c r="Q140" s="67"/>
      <c r="R140" s="67"/>
      <c r="S140" s="67"/>
      <c r="T140" s="67"/>
      <c r="U140" s="67" t="s">
        <v>88</v>
      </c>
      <c r="V140" s="28"/>
      <c r="W140" s="28"/>
      <c r="X140" s="28"/>
      <c r="Y140" s="28"/>
      <c r="Z140" s="28"/>
    </row>
    <row r="141" spans="1:26" ht="24">
      <c r="A141" s="68"/>
      <c r="B141" s="69" t="s">
        <v>89</v>
      </c>
      <c r="C141" s="70" t="s">
        <v>51</v>
      </c>
      <c r="D141" s="71"/>
      <c r="E141" s="72"/>
      <c r="F141" s="71"/>
      <c r="G141" s="71">
        <v>380.13</v>
      </c>
      <c r="H141" s="71"/>
      <c r="I141" s="71"/>
      <c r="J141" s="71">
        <v>4784.67</v>
      </c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28"/>
      <c r="W141" s="28"/>
      <c r="X141" s="28"/>
      <c r="Y141" s="28"/>
      <c r="Z141" s="28"/>
    </row>
    <row r="142" spans="1:26" ht="24">
      <c r="A142" s="68"/>
      <c r="B142" s="69" t="s">
        <v>90</v>
      </c>
      <c r="C142" s="70" t="s">
        <v>53</v>
      </c>
      <c r="D142" s="71"/>
      <c r="E142" s="72"/>
      <c r="F142" s="71"/>
      <c r="G142" s="71">
        <v>219.31</v>
      </c>
      <c r="H142" s="71"/>
      <c r="I142" s="71"/>
      <c r="J142" s="71">
        <v>2760.38</v>
      </c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28"/>
      <c r="W142" s="28"/>
      <c r="X142" s="28"/>
      <c r="Y142" s="28"/>
      <c r="Z142" s="28"/>
    </row>
    <row r="143" spans="1:26">
      <c r="A143" s="73"/>
      <c r="B143" s="74" t="s">
        <v>54</v>
      </c>
      <c r="C143" s="75" t="s">
        <v>55</v>
      </c>
      <c r="D143" s="76"/>
      <c r="E143" s="77"/>
      <c r="F143" s="76"/>
      <c r="G143" s="76">
        <v>3258.77</v>
      </c>
      <c r="H143" s="76"/>
      <c r="I143" s="76"/>
      <c r="J143" s="76">
        <v>22596.639999999999</v>
      </c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28"/>
      <c r="W143" s="28"/>
      <c r="X143" s="28"/>
      <c r="Y143" s="28"/>
      <c r="Z143" s="28"/>
    </row>
    <row r="144" spans="1:26" ht="36">
      <c r="A144" s="110" t="s">
        <v>161</v>
      </c>
      <c r="B144" s="111"/>
      <c r="C144" s="111"/>
      <c r="D144" s="111"/>
      <c r="E144" s="111"/>
      <c r="F144" s="111"/>
      <c r="G144" s="78">
        <v>103394.64</v>
      </c>
      <c r="H144" s="78" t="s">
        <v>162</v>
      </c>
      <c r="I144" s="78" t="s">
        <v>163</v>
      </c>
      <c r="J144" s="78">
        <v>585205.9</v>
      </c>
      <c r="K144" s="78" t="s">
        <v>164</v>
      </c>
      <c r="L144" s="78"/>
      <c r="M144" s="78"/>
      <c r="N144" s="78"/>
      <c r="O144" s="78"/>
      <c r="P144" s="78"/>
      <c r="Q144" s="78"/>
      <c r="R144" s="78"/>
      <c r="S144" s="78"/>
      <c r="T144" s="78"/>
      <c r="U144" s="78" t="s">
        <v>165</v>
      </c>
      <c r="V144" s="28"/>
      <c r="W144" s="28"/>
      <c r="X144" s="28"/>
      <c r="Y144" s="28"/>
      <c r="Z144" s="28"/>
    </row>
    <row r="145" spans="1:26">
      <c r="A145" s="110" t="s">
        <v>166</v>
      </c>
      <c r="B145" s="111"/>
      <c r="C145" s="111"/>
      <c r="D145" s="111"/>
      <c r="E145" s="111"/>
      <c r="F145" s="111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28"/>
      <c r="W145" s="28"/>
      <c r="X145" s="28"/>
      <c r="Y145" s="28"/>
      <c r="Z145" s="28"/>
    </row>
    <row r="146" spans="1:26">
      <c r="A146" s="110" t="s">
        <v>167</v>
      </c>
      <c r="B146" s="111"/>
      <c r="C146" s="111"/>
      <c r="D146" s="111"/>
      <c r="E146" s="111"/>
      <c r="F146" s="111"/>
      <c r="G146" s="78">
        <v>14211</v>
      </c>
      <c r="H146" s="78"/>
      <c r="I146" s="78"/>
      <c r="J146" s="78">
        <v>178872.97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28"/>
      <c r="W146" s="28"/>
      <c r="X146" s="28"/>
      <c r="Y146" s="28"/>
      <c r="Z146" s="28"/>
    </row>
    <row r="147" spans="1:26">
      <c r="A147" s="110" t="s">
        <v>168</v>
      </c>
      <c r="B147" s="111"/>
      <c r="C147" s="111"/>
      <c r="D147" s="111"/>
      <c r="E147" s="111"/>
      <c r="F147" s="111"/>
      <c r="G147" s="78">
        <v>84161.62</v>
      </c>
      <c r="H147" s="78"/>
      <c r="I147" s="78"/>
      <c r="J147" s="78">
        <v>380254.06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28"/>
      <c r="W147" s="28"/>
      <c r="X147" s="28"/>
      <c r="Y147" s="28"/>
      <c r="Z147" s="28"/>
    </row>
    <row r="148" spans="1:26">
      <c r="A148" s="110" t="s">
        <v>169</v>
      </c>
      <c r="B148" s="111"/>
      <c r="C148" s="111"/>
      <c r="D148" s="111"/>
      <c r="E148" s="111"/>
      <c r="F148" s="111"/>
      <c r="G148" s="78">
        <v>5973.01</v>
      </c>
      <c r="H148" s="78"/>
      <c r="I148" s="78"/>
      <c r="J148" s="78">
        <v>38047.4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28"/>
      <c r="W148" s="28"/>
      <c r="X148" s="28"/>
      <c r="Y148" s="28"/>
      <c r="Z148" s="28"/>
    </row>
    <row r="149" spans="1:26">
      <c r="A149" s="112" t="s">
        <v>170</v>
      </c>
      <c r="B149" s="113"/>
      <c r="C149" s="113"/>
      <c r="D149" s="113"/>
      <c r="E149" s="113"/>
      <c r="F149" s="113"/>
      <c r="G149" s="79">
        <v>14779.44</v>
      </c>
      <c r="H149" s="79"/>
      <c r="I149" s="79"/>
      <c r="J149" s="79">
        <v>186027.89</v>
      </c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28"/>
      <c r="W149" s="28"/>
      <c r="X149" s="28"/>
      <c r="Y149" s="28"/>
      <c r="Z149" s="28"/>
    </row>
    <row r="150" spans="1:26">
      <c r="A150" s="112" t="s">
        <v>171</v>
      </c>
      <c r="B150" s="113"/>
      <c r="C150" s="113"/>
      <c r="D150" s="113"/>
      <c r="E150" s="113"/>
      <c r="F150" s="113"/>
      <c r="G150" s="79">
        <v>8526.6</v>
      </c>
      <c r="H150" s="79"/>
      <c r="I150" s="79"/>
      <c r="J150" s="79">
        <v>107323.78</v>
      </c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28"/>
      <c r="W150" s="28"/>
      <c r="X150" s="28"/>
      <c r="Y150" s="28"/>
      <c r="Z150" s="28"/>
    </row>
    <row r="151" spans="1:26">
      <c r="A151" s="112" t="s">
        <v>172</v>
      </c>
      <c r="B151" s="113"/>
      <c r="C151" s="113"/>
      <c r="D151" s="113"/>
      <c r="E151" s="113"/>
      <c r="F151" s="113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28"/>
      <c r="W151" s="28"/>
      <c r="X151" s="28"/>
      <c r="Y151" s="28"/>
      <c r="Z151" s="28"/>
    </row>
    <row r="152" spans="1:26">
      <c r="A152" s="110" t="s">
        <v>173</v>
      </c>
      <c r="B152" s="111"/>
      <c r="C152" s="111"/>
      <c r="D152" s="111"/>
      <c r="E152" s="111"/>
      <c r="F152" s="111"/>
      <c r="G152" s="78">
        <v>126700.68</v>
      </c>
      <c r="H152" s="78"/>
      <c r="I152" s="78"/>
      <c r="J152" s="78">
        <v>878557.57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28"/>
      <c r="W152" s="28"/>
      <c r="X152" s="28"/>
      <c r="Y152" s="28"/>
      <c r="Z152" s="28"/>
    </row>
    <row r="153" spans="1:26">
      <c r="A153" s="110" t="s">
        <v>174</v>
      </c>
      <c r="B153" s="111"/>
      <c r="C153" s="111"/>
      <c r="D153" s="111"/>
      <c r="E153" s="111"/>
      <c r="F153" s="111"/>
      <c r="G153" s="78">
        <v>126700.68</v>
      </c>
      <c r="H153" s="78"/>
      <c r="I153" s="78"/>
      <c r="J153" s="78">
        <v>878557.57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28"/>
      <c r="W153" s="28"/>
      <c r="X153" s="28"/>
      <c r="Y153" s="28"/>
      <c r="Z153" s="28"/>
    </row>
    <row r="154" spans="1:26">
      <c r="A154" s="110" t="s">
        <v>175</v>
      </c>
      <c r="B154" s="111"/>
      <c r="C154" s="111"/>
      <c r="D154" s="111"/>
      <c r="E154" s="111"/>
      <c r="F154" s="111"/>
      <c r="G154" s="78"/>
      <c r="H154" s="78"/>
      <c r="I154" s="78"/>
      <c r="J154" s="78">
        <v>158140.35999999999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28"/>
      <c r="W154" s="28"/>
      <c r="X154" s="28"/>
      <c r="Y154" s="28"/>
      <c r="Z154" s="28"/>
    </row>
    <row r="155" spans="1:26">
      <c r="A155" s="112" t="s">
        <v>176</v>
      </c>
      <c r="B155" s="113"/>
      <c r="C155" s="113"/>
      <c r="D155" s="113"/>
      <c r="E155" s="113"/>
      <c r="F155" s="113"/>
      <c r="G155" s="79">
        <v>149506.79999999999</v>
      </c>
      <c r="H155" s="79"/>
      <c r="I155" s="79"/>
      <c r="J155" s="79">
        <v>1036697.93</v>
      </c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28"/>
      <c r="W155" s="28"/>
      <c r="X155" s="28"/>
      <c r="Y155" s="28"/>
      <c r="Z155" s="28"/>
    </row>
    <row r="156" spans="1:2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8"/>
      <c r="W156" s="28"/>
      <c r="X156" s="28"/>
      <c r="Y156" s="28"/>
      <c r="Z156" s="28"/>
    </row>
    <row r="157" spans="1:26">
      <c r="A157" s="29"/>
      <c r="B157" s="53" t="s">
        <v>38</v>
      </c>
      <c r="C157" s="54"/>
      <c r="D157" s="55"/>
      <c r="E157" s="55"/>
      <c r="F157" s="54"/>
      <c r="G157" s="56">
        <f>IF(ISBLANK(X24),"",ROUND(Y24/X24,2)*100)</f>
        <v>104</v>
      </c>
      <c r="H157" s="4"/>
      <c r="I157" s="4"/>
      <c r="J157" s="56">
        <f>IF(ISBLANK(X25),"",ROUND(Y25/X25,2)*100)</f>
        <v>104</v>
      </c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28"/>
      <c r="W157" s="28"/>
      <c r="X157" s="28"/>
      <c r="Y157" s="28"/>
      <c r="Z157" s="28"/>
    </row>
    <row r="158" spans="1:26">
      <c r="A158" s="29"/>
      <c r="B158" s="53" t="s">
        <v>39</v>
      </c>
      <c r="C158" s="54"/>
      <c r="D158" s="55"/>
      <c r="E158" s="55"/>
      <c r="F158" s="54"/>
      <c r="G158" s="22">
        <f>IF(ISBLANK(X24),"",ROUND(Z24/X24,2)*100)</f>
        <v>60</v>
      </c>
      <c r="H158" s="6"/>
      <c r="I158" s="6"/>
      <c r="J158" s="22">
        <f>IF(ISBLANK(X25),"",ROUND(Z25/X25,2)*100)</f>
        <v>60</v>
      </c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28"/>
      <c r="W158" s="28"/>
      <c r="X158" s="28"/>
      <c r="Y158" s="28"/>
      <c r="Z158" s="28"/>
    </row>
    <row r="159" spans="1:26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28"/>
      <c r="W159" s="28"/>
      <c r="X159" s="28"/>
      <c r="Y159" s="28"/>
      <c r="Z159" s="28"/>
    </row>
    <row r="160" spans="1:26">
      <c r="A160" s="59" t="s">
        <v>227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30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59" t="s">
        <v>228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23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6"/>
      <c r="W163" s="6"/>
      <c r="X163" s="6"/>
      <c r="Y163" s="6"/>
      <c r="Z163" s="6"/>
    </row>
    <row r="164" spans="1:26">
      <c r="V164" s="30"/>
      <c r="W164" s="30"/>
      <c r="X164" s="30"/>
      <c r="Y164" s="30"/>
      <c r="Z164" s="30"/>
    </row>
  </sheetData>
  <mergeCells count="61">
    <mergeCell ref="G24:H24"/>
    <mergeCell ref="J21:K21"/>
    <mergeCell ref="J24:K24"/>
    <mergeCell ref="G22:H22"/>
    <mergeCell ref="G23:H23"/>
    <mergeCell ref="J22:K22"/>
    <mergeCell ref="J23:K23"/>
    <mergeCell ref="G21:H21"/>
    <mergeCell ref="J30:U30"/>
    <mergeCell ref="G31:G32"/>
    <mergeCell ref="G25:H25"/>
    <mergeCell ref="J25:K25"/>
    <mergeCell ref="J31:J32"/>
    <mergeCell ref="G30:I30"/>
    <mergeCell ref="A30:A32"/>
    <mergeCell ref="B30:B32"/>
    <mergeCell ref="C30:C32"/>
    <mergeCell ref="D30:F30"/>
    <mergeCell ref="D31:D32"/>
    <mergeCell ref="A13:U13"/>
    <mergeCell ref="A14:U14"/>
    <mergeCell ref="A18:U18"/>
    <mergeCell ref="J20:U20"/>
    <mergeCell ref="G20:I20"/>
    <mergeCell ref="A144:F144"/>
    <mergeCell ref="A89:U89"/>
    <mergeCell ref="A34:U34"/>
    <mergeCell ref="A39:U39"/>
    <mergeCell ref="A44:U44"/>
    <mergeCell ref="A49:U49"/>
    <mergeCell ref="A54:U54"/>
    <mergeCell ref="A59:U59"/>
    <mergeCell ref="A64:U64"/>
    <mergeCell ref="A69:U69"/>
    <mergeCell ref="A74:U74"/>
    <mergeCell ref="A79:U79"/>
    <mergeCell ref="A84:U84"/>
    <mergeCell ref="A154:F154"/>
    <mergeCell ref="A155:F155"/>
    <mergeCell ref="A146:F146"/>
    <mergeCell ref="A147:F147"/>
    <mergeCell ref="A148:F148"/>
    <mergeCell ref="A149:F149"/>
    <mergeCell ref="A150:F150"/>
    <mergeCell ref="A151:F151"/>
    <mergeCell ref="J2:AB2"/>
    <mergeCell ref="J3:AB3"/>
    <mergeCell ref="J5:AB5"/>
    <mergeCell ref="A152:F152"/>
    <mergeCell ref="A153:F153"/>
    <mergeCell ref="A145:F145"/>
    <mergeCell ref="A94:U94"/>
    <mergeCell ref="A99:U99"/>
    <mergeCell ref="A104:U104"/>
    <mergeCell ref="A109:U109"/>
    <mergeCell ref="A114:U114"/>
    <mergeCell ref="A119:U119"/>
    <mergeCell ref="A124:U124"/>
    <mergeCell ref="A129:U129"/>
    <mergeCell ref="A134:U134"/>
    <mergeCell ref="A139:U139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6" fitToHeight="30000" orientation="landscape" r:id="rId1"/>
  <headerFooter alignWithMargins="0">
    <oddHeader>&amp;LГРАНД-Смета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2:W64"/>
  <sheetViews>
    <sheetView showGridLines="0" tabSelected="1" workbookViewId="0">
      <selection activeCell="F9" sqref="F9"/>
    </sheetView>
  </sheetViews>
  <sheetFormatPr defaultRowHeight="12.75"/>
  <cols>
    <col min="1" max="1" width="6" style="1" customWidth="1"/>
    <col min="2" max="2" width="16" style="1" customWidth="1"/>
    <col min="3" max="3" width="33.5703125" style="1" customWidth="1"/>
    <col min="4" max="6" width="11.5703125" style="1" customWidth="1"/>
    <col min="7" max="7" width="12.7109375" style="1" customWidth="1"/>
    <col min="8" max="10" width="11.5703125" style="1" customWidth="1"/>
    <col min="11" max="11" width="12.7109375" style="1" customWidth="1"/>
    <col min="12" max="12" width="12.7109375" style="1" hidden="1" customWidth="1"/>
    <col min="13" max="13" width="11.28515625" style="1" customWidth="1"/>
    <col min="14" max="14" width="15.28515625" style="1" customWidth="1"/>
    <col min="15" max="16" width="0" style="1" hidden="1" customWidth="1"/>
    <col min="17" max="16384" width="9.140625" style="1"/>
  </cols>
  <sheetData>
    <row r="2" spans="1:23">
      <c r="K2" s="109" t="s">
        <v>232</v>
      </c>
      <c r="L2" s="109"/>
      <c r="M2" s="109"/>
      <c r="N2" s="109"/>
    </row>
    <row r="3" spans="1:23">
      <c r="K3" s="109" t="s">
        <v>235</v>
      </c>
      <c r="L3" s="109"/>
      <c r="M3" s="109"/>
      <c r="N3" s="109"/>
    </row>
    <row r="5" spans="1:23">
      <c r="K5" s="109" t="s">
        <v>234</v>
      </c>
      <c r="L5" s="109"/>
      <c r="M5" s="109"/>
      <c r="N5" s="109"/>
    </row>
    <row r="6" spans="1:23" s="7" customFormat="1">
      <c r="A6" s="107" t="s">
        <v>231</v>
      </c>
      <c r="B6" s="6"/>
      <c r="C6" s="6"/>
      <c r="D6" s="6"/>
      <c r="L6" s="31"/>
    </row>
    <row r="7" spans="1:23" s="7" customFormat="1">
      <c r="A7" s="5"/>
      <c r="B7" s="6"/>
      <c r="C7" s="6"/>
      <c r="D7" s="6"/>
      <c r="L7" s="31"/>
    </row>
    <row r="8" spans="1:23" s="7" customFormat="1" ht="12">
      <c r="A8" s="107" t="s">
        <v>229</v>
      </c>
      <c r="B8" s="6"/>
      <c r="C8" s="6"/>
      <c r="D8" s="6"/>
    </row>
    <row r="9" spans="1:23" s="7" customFormat="1" ht="12">
      <c r="A9" s="107" t="s">
        <v>226</v>
      </c>
      <c r="B9" s="6"/>
      <c r="C9" s="6"/>
      <c r="D9" s="6"/>
    </row>
    <row r="10" spans="1:23" s="7" customFormat="1">
      <c r="A10" s="107"/>
      <c r="B10" s="6"/>
      <c r="C10" s="6"/>
      <c r="D10" s="6"/>
      <c r="L10" s="31"/>
    </row>
    <row r="11" spans="1:23" s="7" customFormat="1">
      <c r="A11" s="107"/>
      <c r="B11" s="6"/>
      <c r="C11" s="6"/>
      <c r="D11" s="6"/>
      <c r="L11" s="31"/>
    </row>
    <row r="12" spans="1:23" s="7" customFormat="1" ht="15">
      <c r="A12" s="118" t="s">
        <v>37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05"/>
      <c r="P12" s="105"/>
      <c r="Q12" s="105"/>
      <c r="R12" s="105"/>
      <c r="S12" s="105"/>
      <c r="T12" s="105"/>
      <c r="U12" s="105"/>
      <c r="V12" s="9"/>
      <c r="W12" s="9"/>
    </row>
    <row r="13" spans="1:23" s="7" customFormat="1" ht="10.5" customHeight="1">
      <c r="A13" s="119" t="s">
        <v>33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0"/>
      <c r="P13" s="10"/>
      <c r="Q13" s="10"/>
      <c r="R13" s="10"/>
      <c r="S13" s="10"/>
      <c r="T13" s="10"/>
      <c r="U13" s="10"/>
      <c r="V13" s="10"/>
      <c r="W13" s="10"/>
    </row>
    <row r="14" spans="1:23" s="7" customFormat="1" ht="12">
      <c r="A14" s="108" t="s">
        <v>237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3" s="7" customFormat="1" ht="12">
      <c r="A15" s="7" t="s">
        <v>223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3" s="7" customFormat="1">
      <c r="A16" s="7" t="s">
        <v>3</v>
      </c>
      <c r="L16" s="31"/>
    </row>
    <row r="17" spans="1:23" s="7" customFormat="1" ht="12.75" customHeight="1">
      <c r="G17" s="143" t="s">
        <v>19</v>
      </c>
      <c r="H17" s="144"/>
      <c r="I17" s="144"/>
      <c r="J17" s="143" t="s">
        <v>20</v>
      </c>
      <c r="K17" s="144"/>
      <c r="L17" s="144"/>
      <c r="M17" s="145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s="7" customFormat="1">
      <c r="D18" s="5" t="s">
        <v>4</v>
      </c>
      <c r="G18" s="127">
        <f>149506.8/1000</f>
        <v>149.5068</v>
      </c>
      <c r="H18" s="128"/>
      <c r="I18" s="33" t="s">
        <v>5</v>
      </c>
      <c r="J18" s="129">
        <f>1036697.93/1000</f>
        <v>1036.69793</v>
      </c>
      <c r="K18" s="130"/>
      <c r="L18" s="34"/>
      <c r="M18" s="11" t="s">
        <v>5</v>
      </c>
      <c r="N18" s="35"/>
      <c r="O18" s="35"/>
      <c r="P18" s="35"/>
      <c r="Q18" s="35"/>
      <c r="R18" s="35"/>
      <c r="S18" s="35"/>
      <c r="T18" s="35"/>
      <c r="U18" s="35"/>
      <c r="V18" s="35"/>
      <c r="W18" s="36"/>
    </row>
    <row r="19" spans="1:23" s="7" customFormat="1">
      <c r="D19" s="13" t="s">
        <v>35</v>
      </c>
      <c r="F19" s="14"/>
      <c r="G19" s="127">
        <f>0/1000</f>
        <v>0</v>
      </c>
      <c r="H19" s="128"/>
      <c r="I19" s="11" t="s">
        <v>5</v>
      </c>
      <c r="J19" s="129">
        <f>0/1000</f>
        <v>0</v>
      </c>
      <c r="K19" s="130"/>
      <c r="L19" s="34"/>
      <c r="M19" s="11" t="s">
        <v>5</v>
      </c>
      <c r="N19" s="35"/>
      <c r="O19" s="35"/>
      <c r="P19" s="35"/>
      <c r="Q19" s="35"/>
      <c r="R19" s="35"/>
      <c r="S19" s="35"/>
      <c r="T19" s="35"/>
    </row>
    <row r="20" spans="1:23" s="7" customFormat="1">
      <c r="D20" s="13" t="s">
        <v>36</v>
      </c>
      <c r="F20" s="14"/>
      <c r="G20" s="127">
        <f>0/1000</f>
        <v>0</v>
      </c>
      <c r="H20" s="128"/>
      <c r="I20" s="11" t="s">
        <v>5</v>
      </c>
      <c r="J20" s="129">
        <f>0/1000</f>
        <v>0</v>
      </c>
      <c r="K20" s="130"/>
      <c r="L20" s="34"/>
      <c r="M20" s="11" t="s">
        <v>5</v>
      </c>
      <c r="N20" s="35"/>
      <c r="O20" s="35"/>
      <c r="P20" s="35"/>
      <c r="Q20" s="35"/>
      <c r="R20" s="35"/>
      <c r="S20" s="35"/>
      <c r="T20" s="35"/>
    </row>
    <row r="21" spans="1:23" s="7" customFormat="1">
      <c r="D21" s="5" t="s">
        <v>6</v>
      </c>
      <c r="G21" s="127">
        <f>(O21+O22)/1000</f>
        <v>1.3347800000000001</v>
      </c>
      <c r="H21" s="128"/>
      <c r="I21" s="33" t="s">
        <v>7</v>
      </c>
      <c r="J21" s="129">
        <f>(P21+P22)/1000</f>
        <v>1.3347800000000001</v>
      </c>
      <c r="K21" s="130"/>
      <c r="L21" s="15">
        <v>13260.01</v>
      </c>
      <c r="M21" s="11" t="s">
        <v>7</v>
      </c>
      <c r="N21" s="35"/>
      <c r="O21" s="15">
        <v>1261.67</v>
      </c>
      <c r="P21" s="16">
        <v>1261.67</v>
      </c>
      <c r="Q21" s="35"/>
      <c r="R21" s="35"/>
      <c r="S21" s="35"/>
      <c r="T21" s="35"/>
      <c r="U21" s="35"/>
      <c r="V21" s="35"/>
      <c r="W21" s="36"/>
    </row>
    <row r="22" spans="1:23" s="7" customFormat="1">
      <c r="D22" s="5" t="s">
        <v>8</v>
      </c>
      <c r="G22" s="127">
        <f>14211/1000</f>
        <v>14.211</v>
      </c>
      <c r="H22" s="128"/>
      <c r="I22" s="33" t="s">
        <v>5</v>
      </c>
      <c r="J22" s="129">
        <f>178872.97/1000</f>
        <v>178.87297000000001</v>
      </c>
      <c r="K22" s="130"/>
      <c r="L22" s="16">
        <v>166904.44</v>
      </c>
      <c r="M22" s="11" t="s">
        <v>5</v>
      </c>
      <c r="N22" s="35"/>
      <c r="O22" s="15">
        <v>73.11</v>
      </c>
      <c r="P22" s="16">
        <v>73.11</v>
      </c>
      <c r="Q22" s="35"/>
      <c r="R22" s="35"/>
      <c r="S22" s="35"/>
      <c r="T22" s="35"/>
      <c r="U22" s="35"/>
      <c r="V22" s="35"/>
      <c r="W22" s="36"/>
    </row>
    <row r="23" spans="1:23" s="7" customFormat="1">
      <c r="F23" s="6"/>
      <c r="G23" s="17"/>
      <c r="H23" s="17"/>
      <c r="I23" s="18"/>
      <c r="J23" s="19"/>
      <c r="K23" s="37"/>
      <c r="L23" s="15">
        <v>950.99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8"/>
    </row>
    <row r="24" spans="1:23" s="7" customFormat="1">
      <c r="B24" s="6"/>
      <c r="C24" s="6"/>
      <c r="D24" s="6"/>
      <c r="F24" s="14"/>
      <c r="G24" s="20"/>
      <c r="H24" s="20"/>
      <c r="I24" s="21"/>
      <c r="J24" s="22"/>
      <c r="K24" s="22"/>
      <c r="L24" s="16">
        <v>11968.53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1"/>
    </row>
    <row r="25" spans="1:23" s="7" customFormat="1" ht="12">
      <c r="A25" s="5" t="str">
        <f>"Составлена в базисных ценах на 01.2000 г. и текущих ценах на " &amp; IF(LEN(L25)&gt;3,MID(L25,4,LEN(L25)),L25)</f>
        <v xml:space="preserve">Составлена в базисных ценах на 01.2000 г. и текущих ценах на </v>
      </c>
    </row>
    <row r="26" spans="1:23" s="7" customFormat="1" ht="13.5" thickBot="1">
      <c r="A26" s="23"/>
      <c r="L26" s="31"/>
    </row>
    <row r="27" spans="1:23" s="25" customFormat="1" ht="23.25" customHeight="1" thickBot="1">
      <c r="A27" s="133" t="s">
        <v>9</v>
      </c>
      <c r="B27" s="133" t="s">
        <v>0</v>
      </c>
      <c r="C27" s="133" t="s">
        <v>21</v>
      </c>
      <c r="D27" s="39" t="s">
        <v>22</v>
      </c>
      <c r="E27" s="133" t="s">
        <v>23</v>
      </c>
      <c r="F27" s="138" t="s">
        <v>24</v>
      </c>
      <c r="G27" s="139"/>
      <c r="H27" s="138" t="s">
        <v>25</v>
      </c>
      <c r="I27" s="142"/>
      <c r="J27" s="142"/>
      <c r="K27" s="139"/>
      <c r="L27" s="40"/>
      <c r="M27" s="133" t="s">
        <v>26</v>
      </c>
      <c r="N27" s="133" t="s">
        <v>27</v>
      </c>
    </row>
    <row r="28" spans="1:23" s="25" customFormat="1" ht="19.5" customHeight="1" thickBot="1">
      <c r="A28" s="134"/>
      <c r="B28" s="134"/>
      <c r="C28" s="134"/>
      <c r="D28" s="133" t="s">
        <v>32</v>
      </c>
      <c r="E28" s="134"/>
      <c r="F28" s="140"/>
      <c r="G28" s="141"/>
      <c r="H28" s="136" t="s">
        <v>28</v>
      </c>
      <c r="I28" s="137"/>
      <c r="J28" s="136" t="s">
        <v>29</v>
      </c>
      <c r="K28" s="137"/>
      <c r="L28" s="41"/>
      <c r="M28" s="134"/>
      <c r="N28" s="134"/>
    </row>
    <row r="29" spans="1:23" s="25" customFormat="1" ht="19.5" customHeight="1">
      <c r="A29" s="134"/>
      <c r="B29" s="134"/>
      <c r="C29" s="134"/>
      <c r="D29" s="134"/>
      <c r="E29" s="134"/>
      <c r="F29" s="80" t="s">
        <v>30</v>
      </c>
      <c r="G29" s="80" t="s">
        <v>31</v>
      </c>
      <c r="H29" s="80" t="s">
        <v>30</v>
      </c>
      <c r="I29" s="80" t="s">
        <v>31</v>
      </c>
      <c r="J29" s="80" t="s">
        <v>30</v>
      </c>
      <c r="K29" s="80" t="s">
        <v>31</v>
      </c>
      <c r="L29" s="41"/>
      <c r="M29" s="134"/>
      <c r="N29" s="134"/>
    </row>
    <row r="30" spans="1:23">
      <c r="A30" s="81">
        <v>1</v>
      </c>
      <c r="B30" s="81">
        <v>2</v>
      </c>
      <c r="C30" s="81">
        <v>3</v>
      </c>
      <c r="D30" s="81">
        <v>4</v>
      </c>
      <c r="E30" s="81">
        <v>5</v>
      </c>
      <c r="F30" s="81">
        <v>6</v>
      </c>
      <c r="G30" s="81">
        <v>7</v>
      </c>
      <c r="H30" s="81">
        <v>8</v>
      </c>
      <c r="I30" s="81">
        <v>9</v>
      </c>
      <c r="J30" s="81">
        <v>10</v>
      </c>
      <c r="K30" s="81">
        <v>11</v>
      </c>
      <c r="L30" s="82"/>
      <c r="M30" s="81">
        <v>12</v>
      </c>
      <c r="N30" s="81">
        <v>13</v>
      </c>
    </row>
    <row r="31" spans="1:23" s="6" customFormat="1" ht="17.850000000000001" customHeight="1">
      <c r="A31" s="135" t="s">
        <v>177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1:23" s="6" customFormat="1" ht="17.850000000000001" customHeight="1">
      <c r="A32" s="135" t="s">
        <v>178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1:14" ht="24">
      <c r="A33" s="83">
        <v>1</v>
      </c>
      <c r="B33" s="84" t="s">
        <v>179</v>
      </c>
      <c r="C33" s="64" t="s">
        <v>180</v>
      </c>
      <c r="D33" s="85" t="s">
        <v>181</v>
      </c>
      <c r="E33" s="86">
        <v>1261.67</v>
      </c>
      <c r="F33" s="66" t="s">
        <v>182</v>
      </c>
      <c r="G33" s="66">
        <v>13260.16</v>
      </c>
      <c r="H33" s="87"/>
      <c r="I33" s="87"/>
      <c r="J33" s="66" t="s">
        <v>183</v>
      </c>
      <c r="K33" s="66">
        <v>166906.29999999999</v>
      </c>
      <c r="L33" s="88"/>
      <c r="M33" s="87">
        <f>IF(ISNUMBER(K33/G33),IF(NOT(K33/G33=0),K33/G33, " "), " ")</f>
        <v>12.587050231671412</v>
      </c>
      <c r="N33" s="85"/>
    </row>
    <row r="34" spans="1:14" s="6" customFormat="1" ht="24">
      <c r="A34" s="83">
        <v>2</v>
      </c>
      <c r="B34" s="84">
        <v>2</v>
      </c>
      <c r="C34" s="64" t="s">
        <v>184</v>
      </c>
      <c r="D34" s="85" t="s">
        <v>181</v>
      </c>
      <c r="E34" s="86">
        <v>73.11</v>
      </c>
      <c r="F34" s="66" t="s">
        <v>185</v>
      </c>
      <c r="G34" s="66"/>
      <c r="H34" s="87"/>
      <c r="I34" s="87"/>
      <c r="J34" s="66" t="s">
        <v>185</v>
      </c>
      <c r="K34" s="66"/>
      <c r="L34" s="88"/>
      <c r="M34" s="87" t="str">
        <f>IF(ISNUMBER(K34/G34),IF(NOT(K34/G34=0),K34/G34, " "), " ")</f>
        <v xml:space="preserve"> </v>
      </c>
      <c r="N34" s="85"/>
    </row>
    <row r="35" spans="1:14" s="6" customFormat="1" ht="24">
      <c r="A35" s="89"/>
      <c r="B35" s="90" t="s">
        <v>55</v>
      </c>
      <c r="C35" s="91" t="s">
        <v>186</v>
      </c>
      <c r="D35" s="92" t="s">
        <v>187</v>
      </c>
      <c r="E35" s="93"/>
      <c r="F35" s="94" t="s">
        <v>185</v>
      </c>
      <c r="G35" s="94">
        <v>13260.01</v>
      </c>
      <c r="H35" s="95"/>
      <c r="I35" s="95"/>
      <c r="J35" s="94" t="s">
        <v>185</v>
      </c>
      <c r="K35" s="94">
        <v>166904.44</v>
      </c>
      <c r="L35" s="96"/>
      <c r="M35" s="95">
        <f>IF(ISNUMBER(K35/G35),IF(NOT(K35/G35=0),K35/G35, " "), " ")</f>
        <v>12.587052347622665</v>
      </c>
      <c r="N35" s="92"/>
    </row>
    <row r="36" spans="1:14" s="6" customFormat="1" ht="17.850000000000001" customHeight="1">
      <c r="A36" s="135" t="s">
        <v>188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</row>
    <row r="37" spans="1:14" s="6" customFormat="1" ht="48">
      <c r="A37" s="83">
        <v>4</v>
      </c>
      <c r="B37" s="84">
        <v>50101</v>
      </c>
      <c r="C37" s="64" t="s">
        <v>189</v>
      </c>
      <c r="D37" s="85" t="s">
        <v>190</v>
      </c>
      <c r="E37" s="86">
        <v>39.909999999999997</v>
      </c>
      <c r="F37" s="66" t="s">
        <v>191</v>
      </c>
      <c r="G37" s="66">
        <v>2504.36</v>
      </c>
      <c r="H37" s="87"/>
      <c r="I37" s="87"/>
      <c r="J37" s="66" t="s">
        <v>192</v>
      </c>
      <c r="K37" s="66">
        <v>16482.830000000002</v>
      </c>
      <c r="L37" s="88"/>
      <c r="M37" s="87">
        <f t="shared" ref="M37:M42" si="0">IF(ISNUMBER(K37/G37),IF(NOT(K37/G37=0),K37/G37, " "), " ")</f>
        <v>6.5816535961283522</v>
      </c>
      <c r="N37" s="85" t="s">
        <v>193</v>
      </c>
    </row>
    <row r="38" spans="1:14" ht="24">
      <c r="A38" s="83">
        <v>5</v>
      </c>
      <c r="B38" s="84">
        <v>120906</v>
      </c>
      <c r="C38" s="64" t="s">
        <v>194</v>
      </c>
      <c r="D38" s="85" t="s">
        <v>190</v>
      </c>
      <c r="E38" s="86">
        <v>33.25</v>
      </c>
      <c r="F38" s="66" t="s">
        <v>195</v>
      </c>
      <c r="G38" s="66">
        <v>2779.05</v>
      </c>
      <c r="H38" s="87"/>
      <c r="I38" s="87"/>
      <c r="J38" s="66" t="s">
        <v>196</v>
      </c>
      <c r="K38" s="66">
        <v>18952.5</v>
      </c>
      <c r="L38" s="88"/>
      <c r="M38" s="87">
        <f t="shared" si="0"/>
        <v>6.8197765423436065</v>
      </c>
      <c r="N38" s="85" t="s">
        <v>193</v>
      </c>
    </row>
    <row r="39" spans="1:14" ht="24">
      <c r="A39" s="83">
        <v>6</v>
      </c>
      <c r="B39" s="84">
        <v>121011</v>
      </c>
      <c r="C39" s="64" t="s">
        <v>197</v>
      </c>
      <c r="D39" s="85" t="s">
        <v>190</v>
      </c>
      <c r="E39" s="86">
        <v>13.59</v>
      </c>
      <c r="F39" s="66" t="s">
        <v>198</v>
      </c>
      <c r="G39" s="66">
        <v>438.12</v>
      </c>
      <c r="H39" s="87"/>
      <c r="I39" s="87"/>
      <c r="J39" s="66" t="s">
        <v>199</v>
      </c>
      <c r="K39" s="66">
        <v>1481.31</v>
      </c>
      <c r="L39" s="88"/>
      <c r="M39" s="87">
        <f t="shared" si="0"/>
        <v>3.3810599835661459</v>
      </c>
      <c r="N39" s="85" t="s">
        <v>193</v>
      </c>
    </row>
    <row r="40" spans="1:14" ht="36">
      <c r="A40" s="83">
        <v>7</v>
      </c>
      <c r="B40" s="84">
        <v>330804</v>
      </c>
      <c r="C40" s="64" t="s">
        <v>200</v>
      </c>
      <c r="D40" s="85" t="s">
        <v>190</v>
      </c>
      <c r="E40" s="86">
        <v>79.69</v>
      </c>
      <c r="F40" s="66" t="s">
        <v>201</v>
      </c>
      <c r="G40" s="66">
        <v>114.74</v>
      </c>
      <c r="H40" s="87"/>
      <c r="I40" s="87"/>
      <c r="J40" s="66" t="s">
        <v>202</v>
      </c>
      <c r="K40" s="66">
        <v>318.76</v>
      </c>
      <c r="L40" s="88"/>
      <c r="M40" s="87">
        <f t="shared" si="0"/>
        <v>2.7781070245773054</v>
      </c>
      <c r="N40" s="85" t="s">
        <v>203</v>
      </c>
    </row>
    <row r="41" spans="1:14" ht="24">
      <c r="A41" s="83">
        <v>8</v>
      </c>
      <c r="B41" s="84">
        <v>400001</v>
      </c>
      <c r="C41" s="64" t="s">
        <v>204</v>
      </c>
      <c r="D41" s="85" t="s">
        <v>190</v>
      </c>
      <c r="E41" s="86">
        <v>1.36</v>
      </c>
      <c r="F41" s="66" t="s">
        <v>205</v>
      </c>
      <c r="G41" s="66">
        <v>140.37</v>
      </c>
      <c r="H41" s="87"/>
      <c r="I41" s="87"/>
      <c r="J41" s="66" t="s">
        <v>206</v>
      </c>
      <c r="K41" s="66">
        <v>837.76</v>
      </c>
      <c r="L41" s="88"/>
      <c r="M41" s="87">
        <f t="shared" si="0"/>
        <v>5.9682268290945357</v>
      </c>
      <c r="N41" s="85" t="s">
        <v>193</v>
      </c>
    </row>
    <row r="42" spans="1:14" ht="24">
      <c r="A42" s="89"/>
      <c r="B42" s="90" t="s">
        <v>55</v>
      </c>
      <c r="C42" s="91" t="s">
        <v>207</v>
      </c>
      <c r="D42" s="92" t="s">
        <v>187</v>
      </c>
      <c r="E42" s="93"/>
      <c r="F42" s="94" t="s">
        <v>185</v>
      </c>
      <c r="G42" s="94">
        <v>5973.01</v>
      </c>
      <c r="H42" s="95"/>
      <c r="I42" s="95"/>
      <c r="J42" s="94" t="s">
        <v>185</v>
      </c>
      <c r="K42" s="94">
        <v>38047.4</v>
      </c>
      <c r="L42" s="96"/>
      <c r="M42" s="95">
        <f t="shared" si="0"/>
        <v>6.3698872092964853</v>
      </c>
      <c r="N42" s="92"/>
    </row>
    <row r="43" spans="1:14" ht="17.850000000000001" customHeight="1">
      <c r="A43" s="135" t="s">
        <v>208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</row>
    <row r="44" spans="1:14" ht="48">
      <c r="A44" s="83">
        <v>10</v>
      </c>
      <c r="B44" s="84" t="s">
        <v>209</v>
      </c>
      <c r="C44" s="64" t="s">
        <v>210</v>
      </c>
      <c r="D44" s="85" t="s">
        <v>211</v>
      </c>
      <c r="E44" s="86">
        <v>0.77759999999999996</v>
      </c>
      <c r="F44" s="66" t="s">
        <v>212</v>
      </c>
      <c r="G44" s="66">
        <v>2356.11</v>
      </c>
      <c r="H44" s="87">
        <v>11316</v>
      </c>
      <c r="I44" s="87">
        <v>8799.31</v>
      </c>
      <c r="J44" s="66" t="s">
        <v>213</v>
      </c>
      <c r="K44" s="66">
        <v>9197.74</v>
      </c>
      <c r="L44" s="88"/>
      <c r="M44" s="87">
        <f>IF(ISNUMBER(K44/G44),IF(NOT(K44/G44=0),K44/G44, " "), " ")</f>
        <v>3.9037820814817641</v>
      </c>
      <c r="N44" s="85" t="s">
        <v>214</v>
      </c>
    </row>
    <row r="45" spans="1:14" ht="60">
      <c r="A45" s="83">
        <v>11</v>
      </c>
      <c r="B45" s="84" t="s">
        <v>215</v>
      </c>
      <c r="C45" s="64" t="s">
        <v>216</v>
      </c>
      <c r="D45" s="85" t="s">
        <v>211</v>
      </c>
      <c r="E45" s="86">
        <v>161.36000000000001</v>
      </c>
      <c r="F45" s="66" t="s">
        <v>217</v>
      </c>
      <c r="G45" s="66">
        <v>81809.509999999995</v>
      </c>
      <c r="H45" s="87">
        <v>2144</v>
      </c>
      <c r="I45" s="87">
        <v>345955.83</v>
      </c>
      <c r="J45" s="66" t="s">
        <v>218</v>
      </c>
      <c r="K45" s="66">
        <v>371074.77</v>
      </c>
      <c r="L45" s="88"/>
      <c r="M45" s="87">
        <f>IF(ISNUMBER(K45/G45),IF(NOT(K45/G45=0),K45/G45, " "), " ")</f>
        <v>4.5358390485409341</v>
      </c>
      <c r="N45" s="85" t="s">
        <v>219</v>
      </c>
    </row>
    <row r="46" spans="1:14" ht="24">
      <c r="A46" s="97"/>
      <c r="B46" s="98" t="s">
        <v>55</v>
      </c>
      <c r="C46" s="99" t="s">
        <v>220</v>
      </c>
      <c r="D46" s="100" t="s">
        <v>187</v>
      </c>
      <c r="E46" s="101"/>
      <c r="F46" s="102" t="s">
        <v>185</v>
      </c>
      <c r="G46" s="102">
        <v>84162</v>
      </c>
      <c r="H46" s="103"/>
      <c r="I46" s="103"/>
      <c r="J46" s="102" t="s">
        <v>185</v>
      </c>
      <c r="K46" s="102">
        <v>380254</v>
      </c>
      <c r="L46" s="104"/>
      <c r="M46" s="103">
        <f>IF(ISNUMBER(K46/G46),IF(NOT(K46/G46=0),K46/G46, " "), " ")</f>
        <v>4.5181198165442833</v>
      </c>
      <c r="N46" s="100"/>
    </row>
    <row r="47" spans="1:14">
      <c r="A47" s="131" t="s">
        <v>161</v>
      </c>
      <c r="B47" s="111"/>
      <c r="C47" s="111"/>
      <c r="D47" s="111"/>
      <c r="E47" s="111"/>
      <c r="F47" s="111"/>
      <c r="G47" s="66">
        <v>103394.64</v>
      </c>
      <c r="H47" s="87"/>
      <c r="I47" s="87"/>
      <c r="J47" s="87"/>
      <c r="K47" s="66">
        <v>585205.9</v>
      </c>
      <c r="L47" s="88"/>
      <c r="M47" s="87">
        <f t="shared" ref="M47:M58" ca="1" si="1">IF(ISNUMBER(INDIRECT("K" &amp; ROW())/INDIRECT("G" &amp; ROW())),INDIRECT("K" &amp; ROW())/INDIRECT("G" &amp; ROW()), " ")</f>
        <v>5.6599249245415431</v>
      </c>
      <c r="N47" s="85" t="s">
        <v>221</v>
      </c>
    </row>
    <row r="48" spans="1:14">
      <c r="A48" s="131" t="s">
        <v>166</v>
      </c>
      <c r="B48" s="111"/>
      <c r="C48" s="111"/>
      <c r="D48" s="111"/>
      <c r="E48" s="111"/>
      <c r="F48" s="111"/>
      <c r="G48" s="66"/>
      <c r="H48" s="87"/>
      <c r="I48" s="87"/>
      <c r="J48" s="87"/>
      <c r="K48" s="66"/>
      <c r="L48" s="88"/>
      <c r="M48" s="87" t="str">
        <f t="shared" ca="1" si="1"/>
        <v xml:space="preserve"> </v>
      </c>
      <c r="N48" s="85" t="s">
        <v>221</v>
      </c>
    </row>
    <row r="49" spans="1:14">
      <c r="A49" s="131" t="s">
        <v>167</v>
      </c>
      <c r="B49" s="111"/>
      <c r="C49" s="111"/>
      <c r="D49" s="111"/>
      <c r="E49" s="111"/>
      <c r="F49" s="111"/>
      <c r="G49" s="66">
        <v>14211</v>
      </c>
      <c r="H49" s="87"/>
      <c r="I49" s="87"/>
      <c r="J49" s="87"/>
      <c r="K49" s="66">
        <v>178872.97</v>
      </c>
      <c r="L49" s="88"/>
      <c r="M49" s="87">
        <f t="shared" ca="1" si="1"/>
        <v>12.58693758356203</v>
      </c>
      <c r="N49" s="85" t="s">
        <v>221</v>
      </c>
    </row>
    <row r="50" spans="1:14">
      <c r="A50" s="131" t="s">
        <v>168</v>
      </c>
      <c r="B50" s="111"/>
      <c r="C50" s="111"/>
      <c r="D50" s="111"/>
      <c r="E50" s="111"/>
      <c r="F50" s="111"/>
      <c r="G50" s="66">
        <v>84161.62</v>
      </c>
      <c r="H50" s="87"/>
      <c r="I50" s="87"/>
      <c r="J50" s="87"/>
      <c r="K50" s="66">
        <v>380254.06</v>
      </c>
      <c r="L50" s="88"/>
      <c r="M50" s="87">
        <f t="shared" ca="1" si="1"/>
        <v>4.5181409293214649</v>
      </c>
      <c r="N50" s="85" t="s">
        <v>221</v>
      </c>
    </row>
    <row r="51" spans="1:14">
      <c r="A51" s="131" t="s">
        <v>169</v>
      </c>
      <c r="B51" s="111"/>
      <c r="C51" s="111"/>
      <c r="D51" s="111"/>
      <c r="E51" s="111"/>
      <c r="F51" s="111"/>
      <c r="G51" s="66">
        <v>5973.01</v>
      </c>
      <c r="H51" s="87"/>
      <c r="I51" s="87"/>
      <c r="J51" s="87"/>
      <c r="K51" s="66">
        <v>38047.4</v>
      </c>
      <c r="L51" s="88"/>
      <c r="M51" s="87">
        <f t="shared" ca="1" si="1"/>
        <v>6.3698872092964853</v>
      </c>
      <c r="N51" s="85" t="s">
        <v>221</v>
      </c>
    </row>
    <row r="52" spans="1:14">
      <c r="A52" s="132" t="s">
        <v>170</v>
      </c>
      <c r="B52" s="113"/>
      <c r="C52" s="113"/>
      <c r="D52" s="113"/>
      <c r="E52" s="113"/>
      <c r="F52" s="113"/>
      <c r="G52" s="94">
        <v>14779.44</v>
      </c>
      <c r="H52" s="95"/>
      <c r="I52" s="95"/>
      <c r="J52" s="95"/>
      <c r="K52" s="94">
        <v>186027.89</v>
      </c>
      <c r="L52" s="96"/>
      <c r="M52" s="95">
        <f t="shared" ca="1" si="1"/>
        <v>12.586937664755904</v>
      </c>
      <c r="N52" s="92" t="s">
        <v>221</v>
      </c>
    </row>
    <row r="53" spans="1:14">
      <c r="A53" s="132" t="s">
        <v>171</v>
      </c>
      <c r="B53" s="113"/>
      <c r="C53" s="113"/>
      <c r="D53" s="113"/>
      <c r="E53" s="113"/>
      <c r="F53" s="113"/>
      <c r="G53" s="94">
        <v>8526.6</v>
      </c>
      <c r="H53" s="95"/>
      <c r="I53" s="95"/>
      <c r="J53" s="95"/>
      <c r="K53" s="94">
        <v>107323.78</v>
      </c>
      <c r="L53" s="96"/>
      <c r="M53" s="95">
        <f t="shared" ca="1" si="1"/>
        <v>12.586937349001946</v>
      </c>
      <c r="N53" s="92" t="s">
        <v>221</v>
      </c>
    </row>
    <row r="54" spans="1:14">
      <c r="A54" s="132" t="s">
        <v>172</v>
      </c>
      <c r="B54" s="113"/>
      <c r="C54" s="113"/>
      <c r="D54" s="113"/>
      <c r="E54" s="113"/>
      <c r="F54" s="113"/>
      <c r="G54" s="94"/>
      <c r="H54" s="95"/>
      <c r="I54" s="95"/>
      <c r="J54" s="95"/>
      <c r="K54" s="94"/>
      <c r="L54" s="96"/>
      <c r="M54" s="95" t="str">
        <f t="shared" ca="1" si="1"/>
        <v xml:space="preserve"> </v>
      </c>
      <c r="N54" s="92" t="s">
        <v>221</v>
      </c>
    </row>
    <row r="55" spans="1:14">
      <c r="A55" s="131" t="s">
        <v>173</v>
      </c>
      <c r="B55" s="111"/>
      <c r="C55" s="111"/>
      <c r="D55" s="111"/>
      <c r="E55" s="111"/>
      <c r="F55" s="111"/>
      <c r="G55" s="66">
        <v>126700.68</v>
      </c>
      <c r="H55" s="87"/>
      <c r="I55" s="87"/>
      <c r="J55" s="87"/>
      <c r="K55" s="66">
        <v>878557.57</v>
      </c>
      <c r="L55" s="88"/>
      <c r="M55" s="87">
        <f t="shared" ca="1" si="1"/>
        <v>6.9341188224088457</v>
      </c>
      <c r="N55" s="85" t="s">
        <v>221</v>
      </c>
    </row>
    <row r="56" spans="1:14">
      <c r="A56" s="131" t="s">
        <v>174</v>
      </c>
      <c r="B56" s="111"/>
      <c r="C56" s="111"/>
      <c r="D56" s="111"/>
      <c r="E56" s="111"/>
      <c r="F56" s="111"/>
      <c r="G56" s="66">
        <v>126700.68</v>
      </c>
      <c r="H56" s="87"/>
      <c r="I56" s="87"/>
      <c r="J56" s="87"/>
      <c r="K56" s="66">
        <v>878557.57</v>
      </c>
      <c r="L56" s="88"/>
      <c r="M56" s="87">
        <f t="shared" ca="1" si="1"/>
        <v>6.9341188224088457</v>
      </c>
      <c r="N56" s="85" t="s">
        <v>221</v>
      </c>
    </row>
    <row r="57" spans="1:14">
      <c r="A57" s="131" t="s">
        <v>175</v>
      </c>
      <c r="B57" s="111"/>
      <c r="C57" s="111"/>
      <c r="D57" s="111"/>
      <c r="E57" s="111"/>
      <c r="F57" s="111"/>
      <c r="G57" s="66">
        <v>22806.12</v>
      </c>
      <c r="H57" s="87"/>
      <c r="I57" s="87"/>
      <c r="J57" s="87"/>
      <c r="K57" s="66">
        <v>158140.35999999999</v>
      </c>
      <c r="L57" s="88"/>
      <c r="M57" s="87">
        <f t="shared" ca="1" si="1"/>
        <v>6.9341194381157338</v>
      </c>
      <c r="N57" s="85" t="s">
        <v>221</v>
      </c>
    </row>
    <row r="58" spans="1:14">
      <c r="A58" s="132" t="s">
        <v>176</v>
      </c>
      <c r="B58" s="113"/>
      <c r="C58" s="113"/>
      <c r="D58" s="113"/>
      <c r="E58" s="113"/>
      <c r="F58" s="113"/>
      <c r="G58" s="94">
        <v>149506.79999999999</v>
      </c>
      <c r="H58" s="95"/>
      <c r="I58" s="95"/>
      <c r="J58" s="95"/>
      <c r="K58" s="94">
        <v>1036697.93</v>
      </c>
      <c r="L58" s="96"/>
      <c r="M58" s="95">
        <f t="shared" ca="1" si="1"/>
        <v>6.9341189163302284</v>
      </c>
      <c r="N58" s="92" t="s">
        <v>221</v>
      </c>
    </row>
    <row r="59" spans="1:14">
      <c r="A59" s="14"/>
      <c r="B59" s="42"/>
      <c r="C59" s="26"/>
      <c r="D59" s="43"/>
      <c r="E59" s="43"/>
      <c r="F59" s="44"/>
      <c r="G59" s="27"/>
      <c r="H59" s="44"/>
      <c r="I59" s="44"/>
      <c r="J59" s="44"/>
      <c r="K59" s="27"/>
      <c r="L59" s="45"/>
      <c r="M59" s="44"/>
      <c r="N59" s="46"/>
    </row>
    <row r="60" spans="1:14">
      <c r="A60" s="29"/>
      <c r="G60" s="47"/>
      <c r="H60" s="48"/>
      <c r="I60" s="48"/>
      <c r="J60" s="48"/>
      <c r="K60" s="47"/>
      <c r="L60" s="49"/>
      <c r="M60" s="47"/>
      <c r="N60" s="29"/>
    </row>
    <row r="61" spans="1:14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50"/>
      <c r="M61" s="6"/>
      <c r="N61" s="6"/>
    </row>
    <row r="62" spans="1:14">
      <c r="A62" s="59" t="s">
        <v>236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50"/>
      <c r="M62" s="6"/>
      <c r="N62" s="6"/>
    </row>
    <row r="63" spans="1:14">
      <c r="A63" s="30"/>
      <c r="B63" s="6"/>
      <c r="C63" s="6"/>
      <c r="D63" s="6"/>
      <c r="E63" s="6"/>
      <c r="F63" s="6"/>
      <c r="G63" s="6"/>
      <c r="H63" s="6"/>
      <c r="I63" s="6"/>
      <c r="J63" s="6"/>
      <c r="K63" s="6"/>
      <c r="L63" s="50"/>
      <c r="M63" s="6"/>
      <c r="N63" s="6"/>
    </row>
    <row r="64" spans="1:14">
      <c r="A64" s="59" t="s">
        <v>41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50"/>
      <c r="M64" s="6"/>
      <c r="N64" s="6"/>
    </row>
  </sheetData>
  <mergeCells count="44">
    <mergeCell ref="A12:N12"/>
    <mergeCell ref="A13:N13"/>
    <mergeCell ref="G17:I17"/>
    <mergeCell ref="G21:H21"/>
    <mergeCell ref="J17:M17"/>
    <mergeCell ref="G19:H19"/>
    <mergeCell ref="J19:K19"/>
    <mergeCell ref="G20:H20"/>
    <mergeCell ref="J20:K20"/>
    <mergeCell ref="J21:K21"/>
    <mergeCell ref="G18:H18"/>
    <mergeCell ref="J18:K18"/>
    <mergeCell ref="A47:F47"/>
    <mergeCell ref="M27:M29"/>
    <mergeCell ref="N27:N29"/>
    <mergeCell ref="D28:D29"/>
    <mergeCell ref="H28:I28"/>
    <mergeCell ref="J28:K28"/>
    <mergeCell ref="F27:G28"/>
    <mergeCell ref="H27:K27"/>
    <mergeCell ref="A57:F57"/>
    <mergeCell ref="A58:F58"/>
    <mergeCell ref="A49:F49"/>
    <mergeCell ref="A50:F50"/>
    <mergeCell ref="A51:F51"/>
    <mergeCell ref="A52:F52"/>
    <mergeCell ref="A53:F53"/>
    <mergeCell ref="A54:F54"/>
    <mergeCell ref="K2:N2"/>
    <mergeCell ref="K3:N3"/>
    <mergeCell ref="K5:N5"/>
    <mergeCell ref="A55:F55"/>
    <mergeCell ref="A56:F56"/>
    <mergeCell ref="A48:F48"/>
    <mergeCell ref="G22:H22"/>
    <mergeCell ref="J22:K22"/>
    <mergeCell ref="A27:A29"/>
    <mergeCell ref="B27:B29"/>
    <mergeCell ref="C27:C29"/>
    <mergeCell ref="E27:E29"/>
    <mergeCell ref="A31:N31"/>
    <mergeCell ref="A32:N32"/>
    <mergeCell ref="A36:N36"/>
    <mergeCell ref="A43:N43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7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Локальная смета</vt:lpstr>
      <vt:lpstr>Локальный ресурс.смет.расчет</vt:lpstr>
      <vt:lpstr>'Локальная смета'!Заголовки_для_печати</vt:lpstr>
      <vt:lpstr>'Локальный ресурс.смет.расчет'!Заголовки_для_печати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cp:lastPrinted>2018-05-10T06:05:01Z</cp:lastPrinted>
  <dcterms:created xsi:type="dcterms:W3CDTF">2003-01-28T12:33:10Z</dcterms:created>
  <dcterms:modified xsi:type="dcterms:W3CDTF">2018-05-10T06:22:07Z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