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.рес.сметн.расчет" sheetId="2" r:id="rId2"/>
  </sheets>
  <definedNames>
    <definedName name="_xlnm.Print_Titles" localSheetId="1">'Лок.рес.сметн.расчет'!$25:$25</definedName>
    <definedName name="_xlnm.Print_Titles" localSheetId="0">'Локальная смета'!$29:$29</definedName>
    <definedName name="_xlnm.Print_Area" localSheetId="1">'Лок.рес.сметн.расчет'!$A$2:$N$119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36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38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74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74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7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74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74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7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7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4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6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7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9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0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5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5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5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5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5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5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5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5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5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5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5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17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19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97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97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97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97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20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5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5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6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6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7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7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7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<sst xmlns="http://schemas.openxmlformats.org/spreadsheetml/2006/main" count="650" uniqueCount="442">
  <si>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</si>
  <si>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</si>
  <si>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</si>
  <si>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</si>
  <si>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</si>
  <si>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</si>
  <si>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</si>
  <si>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</si>
  <si>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</si>
  <si>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</si>
  <si>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</si>
  <si>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</si>
  <si>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</si>
  <si>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</si>
  <si>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</si>
  <si>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</si>
  <si>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</si>
  <si>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</si>
  <si>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</si>
  <si>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</si>
  <si>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</si>
  <si>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</si>
  <si>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</si>
  <si>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</si>
  <si>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</si>
  <si>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</si>
  <si>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</si>
  <si>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</si>
  <si>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</si>
  <si>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</si>
  <si>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</si>
  <si>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</si>
  <si>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</si>
  <si>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</si>
  <si>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</si>
  <si>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</si>
  <si>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</si>
  <si>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</si>
  <si>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Стройка:ТС ЧкаловаАрг от ТК1 до д№№18и16 Чкалова</t>
  </si>
  <si>
    <t>Объект:ТС Чкалова от ТК1 до№№18и16 Чкалова</t>
  </si>
  <si>
    <t>на ТС от ТК1 до №№18и16 ул Чкалова</t>
  </si>
  <si>
    <t>ТЕР01-01-003-15
Разработка грунта в отвал экскаваторами «драглайн» или «обратная лопата» с ковшом вместимостью: 0,5 (0,5-0,63) м3, группа грунтов 3
1000 м3 грунта</t>
  </si>
  <si>
    <t>4605,55
_____
610,91</t>
  </si>
  <si>
    <t>447
69
31</t>
  </si>
  <si>
    <t>431
_____
57</t>
  </si>
  <si>
    <t>Р</t>
  </si>
  <si>
    <t>2532
_____
686</t>
  </si>
  <si>
    <t>ТЕР01-02-057-03
Разработка грунта вручную в траншеях глубиной до 2 м без креплений с откосами, группа грунтов: 3
100 м3 грунта</t>
  </si>
  <si>
    <t>70
56
27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</si>
  <si>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</si>
  <si>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</si>
  <si>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79
14
6</t>
  </si>
  <si>
    <t>79
_____
15</t>
  </si>
  <si>
    <t>678
_____
185</t>
  </si>
  <si>
    <t>ТЕР24-01-001-04
Прокладка трубопроводов в каналах и надземная при условном давлении 0,6 МПа, температуре 115°С, диаметр труб: 100 мм
1 км трубопровода</t>
  </si>
  <si>
    <t>6170
_____
5659,56</t>
  </si>
  <si>
    <t>13619,22
_____
1082,93</t>
  </si>
  <si>
    <t>1832
679
395</t>
  </si>
  <si>
    <t>444
_____
407</t>
  </si>
  <si>
    <t>981
_____
78</t>
  </si>
  <si>
    <t>5333
_____
2477</t>
  </si>
  <si>
    <t>4691
_____
975</t>
  </si>
  <si>
    <t>ТСЦ-103-0161
Трубы стальные электросварные прямошовные со снятой фаской из стали марок БСт2кп-БСт4кп и БСт2пс-БСт4пс наружный диаметр: 108 мм, толщина стенки 4 мм
м</t>
  </si>
  <si>
    <t xml:space="preserve">
_____
67,3</t>
  </si>
  <si>
    <t xml:space="preserve">
_____
4894</t>
  </si>
  <si>
    <t xml:space="preserve">
_____
25368</t>
  </si>
  <si>
    <t>М</t>
  </si>
  <si>
    <t>ТЕР24-01-032-03
Установка задвижек или клапанов стальных для горячей воды и пара диаметром: 100 мм
1 компл. задвижек или клапана</t>
  </si>
  <si>
    <t>41,63
_____
7,45</t>
  </si>
  <si>
    <t>122,43
_____
12,28</t>
  </si>
  <si>
    <t>343
140
82</t>
  </si>
  <si>
    <t>83
_____
15</t>
  </si>
  <si>
    <t>245
_____
25</t>
  </si>
  <si>
    <t>999
_____
83</t>
  </si>
  <si>
    <t>1218
_____
318</t>
  </si>
  <si>
    <t>ТСЦ-302-1177
Задвижки параллельные фланцевые с выдвижным шпинделем для воды и пара давлением 1 МПа (10 кгс/см2) 30ч6бр диаметром: 100 мм
шт.</t>
  </si>
  <si>
    <t xml:space="preserve">
_____
437</t>
  </si>
  <si>
    <t xml:space="preserve">
_____
874</t>
  </si>
  <si>
    <t xml:space="preserve">
_____
5233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</si>
  <si>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</si>
  <si>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</si>
  <si>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</si>
  <si>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561
83
48</t>
  </si>
  <si>
    <t>39
_____
347</t>
  </si>
  <si>
    <t>175
_____
25</t>
  </si>
  <si>
    <t>471
_____
1611</t>
  </si>
  <si>
    <t>1065
_____
306</t>
  </si>
  <si>
    <t>ТСЦ-302-1829
Краны шаровые PN25 BALLOMAX под приварку диаметром: 100 мм
шт.</t>
  </si>
  <si>
    <t xml:space="preserve">
_____
1862,08</t>
  </si>
  <si>
    <t xml:space="preserve">
_____
3724</t>
  </si>
  <si>
    <t xml:space="preserve">
_____
15126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</si>
  <si>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</si>
  <si>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</si>
  <si>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</si>
  <si>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317
105
61</t>
  </si>
  <si>
    <t>60
_____
63</t>
  </si>
  <si>
    <t>194
_____
21</t>
  </si>
  <si>
    <t>721
_____
329</t>
  </si>
  <si>
    <t>1173
_____
255</t>
  </si>
  <si>
    <t>ТЕР13-03-002-04
Огрунтовка металлических поверхностей за 2 раза: грунтовкой ГФ-021
100 м2 окрашиваемой поверхности</t>
  </si>
  <si>
    <t>71,47
_____
250,36</t>
  </si>
  <si>
    <t>10,15
_____
0,12</t>
  </si>
  <si>
    <t>163
32
21</t>
  </si>
  <si>
    <t>35
_____
123</t>
  </si>
  <si>
    <t>420
_____
398</t>
  </si>
  <si>
    <t>20
_____
1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</si>
  <si>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</si>
  <si>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</si>
  <si>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1314
419
249</t>
  </si>
  <si>
    <t>419
_____
791</t>
  </si>
  <si>
    <t>5026
_____
2865</t>
  </si>
  <si>
    <t>ТСЦ-104-0111
Плиты или маты теплоизоляционные
м3</t>
  </si>
  <si>
    <t xml:space="preserve">
_____
538,46</t>
  </si>
  <si>
    <t xml:space="preserve">
_____
1202</t>
  </si>
  <si>
    <t xml:space="preserve">
_____
3939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</si>
  <si>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</si>
  <si>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</si>
  <si>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488
164
98</t>
  </si>
  <si>
    <t>164
_____
297</t>
  </si>
  <si>
    <t>1970
_____
1475</t>
  </si>
  <si>
    <t>ТСЦ-104-8104
Стеклопластик рулонный марки: РСТ 415 шириной 1м
м2</t>
  </si>
  <si>
    <t xml:space="preserve">
_____
19,8</t>
  </si>
  <si>
    <t xml:space="preserve">
_____
1071</t>
  </si>
  <si>
    <t xml:space="preserve">
_____
2214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</si>
  <si>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</si>
  <si>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</si>
  <si>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</si>
  <si>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959
371
206</t>
  </si>
  <si>
    <t>171
_____
38</t>
  </si>
  <si>
    <t>750
_____
114</t>
  </si>
  <si>
    <t>2053
_____
167</t>
  </si>
  <si>
    <t>4090
_____
1370</t>
  </si>
  <si>
    <t>ТСЦ-403-8420
Плита перекрытия: П8-8 /бетон В15 (М200), объем 0,35 м3, расход ар-ры 16,6 кг/ (серия 3.006.1-2.87 вып.2)
шт.</t>
  </si>
  <si>
    <t xml:space="preserve">
_____
595</t>
  </si>
  <si>
    <t xml:space="preserve">
_____
1785</t>
  </si>
  <si>
    <t xml:space="preserve">
_____
10599</t>
  </si>
  <si>
    <t>ТСЦ-403-8412
Плита перекрытия: П5-8 /бетон В15 (М200), объем 0,16 м3, расход ар-ры 11 кг/ (серия 3.006.1-2.87 вып.2)
шт.</t>
  </si>
  <si>
    <t xml:space="preserve">
_____
324,86</t>
  </si>
  <si>
    <t xml:space="preserve">
_____
325</t>
  </si>
  <si>
    <t xml:space="preserve">
_____
2205</t>
  </si>
  <si>
    <t>ТЕРр66-16-3
Демонтаж трубопроводов в непроходных каналах краном диаметром труб: до 100 мм Возврат трубы 8,3х72м=598кг=3343рубля
100 м трубопровода</t>
  </si>
  <si>
    <t>378,38
_____
14,25</t>
  </si>
  <si>
    <t>283,03
_____
31,68</t>
  </si>
  <si>
    <t>486
319
171</t>
  </si>
  <si>
    <t>272
_____
10</t>
  </si>
  <si>
    <t>204
_____
23</t>
  </si>
  <si>
    <t>3271
_____
69</t>
  </si>
  <si>
    <t>1129
_____
274</t>
  </si>
  <si>
    <t>Итого прямые затраты по смете</t>
  </si>
  <si>
    <t>1773,00
_____
15966,00</t>
  </si>
  <si>
    <t>3195,00
_____
358,00</t>
  </si>
  <si>
    <t>21291,00
_____
74158,00</t>
  </si>
  <si>
    <t>17377,00
_____
4370,00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</si>
  <si>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</si>
  <si>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</si>
  <si>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</si>
  <si>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</si>
  <si>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</si>
  <si>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</si>
  <si>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</si>
  <si>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</si>
  <si>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</si>
  <si>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</si>
  <si>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Наружные инженерные сети: разборка, очистка (ремонтно-строительные)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</si>
  <si>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</si>
  <si>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</si>
  <si>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Бетонные и железобетонные сборные конструкции в промышленном строительстве</t>
  </si>
  <si>
    <t xml:space="preserve">    Наружные инженерные сети: другие работы (ремонтно-строительные)</t>
  </si>
  <si>
    <t xml:space="preserve">    Итого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</si>
  <si>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</si>
  <si>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</si>
  <si>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</si>
  <si>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</si>
  <si>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</si>
  <si>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</si>
  <si>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</si>
  <si>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</si>
  <si>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ТЕР01-01-003-15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</si>
  <si>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</si>
  <si>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</si>
  <si>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ТЕР01-02-057-03</t>
  </si>
  <si>
    <t xml:space="preserve">        Наружные сети водопровода, канализации, теплоснабжения, газопровода</t>
  </si>
  <si>
    <t xml:space="preserve">            п.5 - ТЕР24-01-001-04</t>
  </si>
  <si>
    <t xml:space="preserve">            п.7 - ТЕР24-01-032-03</t>
  </si>
  <si>
    <t xml:space="preserve">            п.9 - ТЕР22-03-014-03</t>
  </si>
  <si>
    <t xml:space="preserve">            п.10 - ТСЦ-302-1829</t>
  </si>
  <si>
    <t xml:space="preserve">            п.11 - ТЕР22-06-005-03</t>
  </si>
  <si>
    <t xml:space="preserve">        Защита строительных конструкций и оборудования от коррозии</t>
  </si>
  <si>
    <t xml:space="preserve">            п.12 - ТЕР13-03-002-04</t>
  </si>
  <si>
    <t xml:space="preserve">        Теплоизоляционные работы</t>
  </si>
  <si>
    <t xml:space="preserve">            п.13 - ТЕР26-01-010-01</t>
  </si>
  <si>
    <t xml:space="preserve">            п.15 - ТЕР26-01-054-01</t>
  </si>
  <si>
    <t xml:space="preserve">        Бетонные и железобетонные сборные конструкции в промышленном строительстве</t>
  </si>
  <si>
    <t xml:space="preserve">            п.18 - ТЕР07-06-002-07</t>
  </si>
  <si>
    <t xml:space="preserve">            п.19 - ТСЦ-403-8420</t>
  </si>
  <si>
    <t xml:space="preserve">    Ремонтно-строительные работы</t>
  </si>
  <si>
    <t xml:space="preserve">        Наружные инженерные сети: разборка, очистка (ремонтно-строительные)</t>
  </si>
  <si>
    <t xml:space="preserve">            п.6 - ТСЦ-103-0161</t>
  </si>
  <si>
    <t xml:space="preserve">            п.8 - ТСЦ-302-1177</t>
  </si>
  <si>
    <t xml:space="preserve">            п.14 - ТСЦ-104-0111</t>
  </si>
  <si>
    <t xml:space="preserve">            п.16 - ТСЦ-104-8104</t>
  </si>
  <si>
    <t xml:space="preserve">            п.20 - ТСЦ-403-8412</t>
  </si>
  <si>
    <t xml:space="preserve">        Наружные инженерные сети: другие работы (ремонтно-строительные)</t>
  </si>
  <si>
    <t xml:space="preserve">            п.21 - ТЕРр66-16-3</t>
  </si>
  <si>
    <t>Виды работ для расчета в базисном уровне цен 1984г.</t>
  </si>
  <si>
    <t xml:space="preserve">    Ремонт технологического оборудования</t>
  </si>
  <si>
    <t xml:space="preserve">        Ремонт технологического оборудования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</si>
  <si>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</si>
  <si>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</si>
  <si>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</si>
  <si>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</si>
  <si>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</si>
  <si>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1-3-0</t>
  </si>
  <si>
    <t>Рабочий строитель (ср 3)</t>
  </si>
  <si>
    <t>1-3-1</t>
  </si>
  <si>
    <t>Рабочий строитель (ср 3,1)</t>
  </si>
  <si>
    <t>1-3-8</t>
  </si>
  <si>
    <t>Рабочий строитель (ср 3,8)</t>
  </si>
  <si>
    <t>1-4-1</t>
  </si>
  <si>
    <t>Рабочий строитель (ср 4,1)</t>
  </si>
  <si>
    <t>1-4-2</t>
  </si>
  <si>
    <t>Рабочий строитель (ср 4,2)</t>
  </si>
  <si>
    <t>1-4-7</t>
  </si>
  <si>
    <t>Рабочий строитель (ср 4,7)</t>
  </si>
  <si>
    <t>1-5-0</t>
  </si>
  <si>
    <t>Рабочий строитель (ср 5)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</si>
  <si>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</si>
  <si>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</si>
  <si>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</si>
  <si>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</si>
  <si>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</si>
  <si>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других видах строительства: 10 т</t>
  </si>
  <si>
    <t xml:space="preserve">маш.-ч
</t>
  </si>
  <si>
    <t>МТРиЭ ЧО, Пост. № 4/1</t>
  </si>
  <si>
    <t>Краны на гусеничном ходу при работе на других видах строительства: до 16 т</t>
  </si>
  <si>
    <t>Автопогрузчики 5 т</t>
  </si>
  <si>
    <t>Лебедки электрические тяговым усилием: до 5,79 кН (0,59 т)</t>
  </si>
  <si>
    <t>Электростанции передвижные: 4 кВт</t>
  </si>
  <si>
    <t>Агрегаты сварочные передвижные с номинальным сварочным током 250-400 А: с дизельным двигателем</t>
  </si>
  <si>
    <t>Аппарат для газовой сварки и резки</t>
  </si>
  <si>
    <t>Компрессоры передвижные с двигателем внутреннего сгорания давлением: до 686 кПа (7 ат), производительность 5 м3/мин</t>
  </si>
  <si>
    <t>Экскаваторы одноковшовые дизельные на гусеничном ходу при работе на других видах строительства: 0,5 м3</t>
  </si>
  <si>
    <t>Бульдозеры при работе на других видах строительства: 59 кВт (80 л.с.)</t>
  </si>
  <si>
    <t>Котлы битумные: передвижные 400 л</t>
  </si>
  <si>
    <t>Агрегаты наполнительно-опрессовочные: до 70 м3/ч</t>
  </si>
  <si>
    <t>Агрегаты сварочные двухпостовые для ручной сварки: на тракторе 79 кВт (108 л.с.)</t>
  </si>
  <si>
    <t>Трубоукладчики для труб диаметром: до 400 мм грузоподъемностью 6,3 т</t>
  </si>
  <si>
    <t>Машины шлифовальные: электрические</t>
  </si>
  <si>
    <t>Установки: для изготовления бандажей, диафрагм, пряжек</t>
  </si>
  <si>
    <t>Агрегаты окрасочные высокого давления для окраски поверхностей конструкций мощностью: 1 кВт</t>
  </si>
  <si>
    <t>Автомобили бортовые, грузоподъемность: до 5 т</t>
  </si>
  <si>
    <t>Итого по строительным машинам</t>
  </si>
  <si>
    <t xml:space="preserve">                  Материалы</t>
  </si>
  <si>
    <t>101-0072</t>
  </si>
  <si>
    <t>Битумы нефтяные строительные изоляционные БНИ-IV-3, БНИ-IV, БНИ-V</t>
  </si>
  <si>
    <t xml:space="preserve">т
</t>
  </si>
  <si>
    <t>Среднее (13.02.030,13.02.032)</t>
  </si>
  <si>
    <t>101-0324</t>
  </si>
  <si>
    <t>Кислород технический: газообразный</t>
  </si>
  <si>
    <t xml:space="preserve">м3
</t>
  </si>
  <si>
    <t>26.03.080</t>
  </si>
  <si>
    <t>101-0540</t>
  </si>
  <si>
    <t>Лента стальная упаковочная, мягкая, нормальной точности 0,7х20-50 мм</t>
  </si>
  <si>
    <t>МТРиЭ ЧО, Пост.от 04.02.2016 г. №4/1, п.113</t>
  </si>
  <si>
    <t>101-0612</t>
  </si>
  <si>
    <t>Мастика клеящая морозостойкая битумно-масляная МБ-50</t>
  </si>
  <si>
    <t>Среднее (11.02.0645,11.02.079)</t>
  </si>
  <si>
    <t>101-0811</t>
  </si>
  <si>
    <t>Проволока стальная низкоуглеродистая разного назначения оцинкованная диаметром: 1,1 мм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</si>
  <si>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</si>
  <si>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</si>
  <si>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диаметром: 1,6 мм</t>
  </si>
  <si>
    <t>08.05.0192</t>
  </si>
  <si>
    <t>101-1513</t>
  </si>
  <si>
    <t>Электроды диаметром: 4 мм Э42</t>
  </si>
  <si>
    <t>08.07.006</t>
  </si>
  <si>
    <t>101-1602</t>
  </si>
  <si>
    <t>Ацетилен газообразный технический</t>
  </si>
  <si>
    <t>МТРиЭ ЧО, Пост.от 04.02.2016 г. №4/1, п.381</t>
  </si>
  <si>
    <t>101-1821</t>
  </si>
  <si>
    <t>Винты самонарезающие: оцинкованные, размером 4-12 мм ГОСТ 10621-80</t>
  </si>
  <si>
    <t>08.05.213+08.05.17</t>
  </si>
  <si>
    <t>101-1876</t>
  </si>
  <si>
    <t>Сталь листовая оцинкованная толщиной листа: 0,8 мм</t>
  </si>
  <si>
    <t>МТРиЭ ЧО, Пост.от 04.02.2016 г. №4/1, п.149</t>
  </si>
  <si>
    <t>101-2278</t>
  </si>
  <si>
    <t>Пропан-бутан, смесь техническая</t>
  </si>
  <si>
    <t xml:space="preserve">кг
</t>
  </si>
  <si>
    <t>26.03.130</t>
  </si>
  <si>
    <t>103-0160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</si>
  <si>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3,5 мм</t>
  </si>
  <si>
    <t xml:space="preserve">м
</t>
  </si>
  <si>
    <t>МТРиЭ ЧО, Пост.от 04.02.2016 г. №4/1, п.188*9.02/1000</t>
  </si>
  <si>
    <t>113-0021</t>
  </si>
  <si>
    <t>Грунтовка: ГФ-021 красно-коричневая</t>
  </si>
  <si>
    <t>МТРиЭ ЧО, Пост.от 04.02.2016 г. №4/1, п.219</t>
  </si>
  <si>
    <t>113-0077</t>
  </si>
  <si>
    <t>Ксилол нефтяной марки А</t>
  </si>
  <si>
    <t>Среднее (14.01.435, 14.01.435.1/0.865*1000)</t>
  </si>
  <si>
    <t>113-0079</t>
  </si>
  <si>
    <t>Лак БТ-577</t>
  </si>
  <si>
    <t>14.01.256</t>
  </si>
  <si>
    <t>201-0888</t>
  </si>
  <si>
    <t>Опоры скользящие и катковые, крепежные детали, хомуты</t>
  </si>
  <si>
    <t>Среднее (08.01.420, 20.07.020)</t>
  </si>
  <si>
    <t>201-0889</t>
  </si>
  <si>
    <t>Опоры неподвижные из горячекатаных профилей для трубопроводов</t>
  </si>
  <si>
    <t>МТРиЭ ЧО, Пост.от 04.02.2016 г. №4/1, п.236</t>
  </si>
  <si>
    <t>402-0002</t>
  </si>
  <si>
    <t>Раствор готовый кладочный цементный марки: 50</t>
  </si>
  <si>
    <t>МТРиЭ ЧО, Пост.от 04.02.2016 г. №4/1, п.072</t>
  </si>
  <si>
    <t>405-0254</t>
  </si>
  <si>
    <t>Известь строительная: негашеная хлорная, марки А</t>
  </si>
  <si>
    <t>26.02.050</t>
  </si>
  <si>
    <t>411-0001</t>
  </si>
  <si>
    <t>Вода</t>
  </si>
  <si>
    <t>Среднее (26.01.015, 26.01.017)</t>
  </si>
  <si>
    <t>506-0878</t>
  </si>
  <si>
    <t>Листы алюминиевые марки АД1Н, толщиной: 1 мм</t>
  </si>
  <si>
    <t>К=1,1 МТРиЭ ЧО, Пост.от 04.02.2016 г. №4/1</t>
  </si>
  <si>
    <t>507-0986</t>
  </si>
  <si>
    <t>Фланцы стальные плоские приварные из стали ВСт3сп2, ВСт3сп3, давлением: 1,0 МПа (10 кгс/см2), диаметром 100 мм</t>
  </si>
  <si>
    <t xml:space="preserve">шт.
</t>
  </si>
  <si>
    <t>20.06.348</t>
  </si>
  <si>
    <t xml:space="preserve">                  Материалы - позиции сметы</t>
  </si>
  <si>
    <t>ТСЦ-103-0161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</si>
  <si>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4 мм</t>
  </si>
  <si>
    <t>МТРиЭ ЧО, Пост.от 04.02.2016 г. №4/1, п.188*10.3/1000</t>
  </si>
  <si>
    <t>ТСЦ-104-0111</t>
  </si>
  <si>
    <t>Плиты или маты теплоизоляционные</t>
  </si>
  <si>
    <t>Среднее (10.01.053,10.01.0181)</t>
  </si>
  <si>
    <t>ТСЦ-104-8104</t>
  </si>
  <si>
    <t>Стеклопластик рулонный марки: РСТ 415 шириной 1м</t>
  </si>
  <si>
    <t xml:space="preserve">м2
</t>
  </si>
  <si>
    <t>МТРиЭ ЧО, Пост.от 04.02.2016 г. №4/1, п.211</t>
  </si>
  <si>
    <t>ТСЦ-302-1177</t>
  </si>
  <si>
    <t>Задвижки параллельные фланцевые с выдвижным шпинделем для воды и пара давлением 1 МПа (10 кгс/см2) 30ч6бр диаметром: 100 мм</t>
  </si>
  <si>
    <t>20.01.190</t>
  </si>
  <si>
    <t>ТСЦ-302-1829</t>
  </si>
  <si>
    <t>Краны шаровые PN25 BALLOMAX под приварку диаметром: 100 мм</t>
  </si>
  <si>
    <t>20.03.860.10</t>
  </si>
  <si>
    <t>ТСЦ-403-8412</t>
  </si>
  <si>
    <t>Плита перекрытия: П5-8 /бетон В15 (М200), объем 0,16 м3, расход ар-ры 11 кг/ (серия 3.006.1-2.87 вып.2)</t>
  </si>
  <si>
    <t>403-8412</t>
  </si>
  <si>
    <t>ТСЦ-403-8420</t>
  </si>
  <si>
    <t>Плита перекрытия: П8-8 /бетон В15 (М200), объем 0,35 м3, расход ар-ры 16,6 кг/ (серия 3.006.1-2.87 вып.2)</t>
  </si>
  <si>
    <t>403-8420</t>
  </si>
  <si>
    <t xml:space="preserve">          Неучтенные ресурсы</t>
  </si>
  <si>
    <t>101-9120</t>
  </si>
  <si>
    <t>Материал рулонный</t>
  </si>
  <si>
    <t>103-9011</t>
  </si>
  <si>
    <t>Трубы стальные</t>
  </si>
  <si>
    <t>104-9220</t>
  </si>
  <si>
    <t>Материалы теплоизоляционные</t>
  </si>
  <si>
    <t>302-9121</t>
  </si>
  <si>
    <t>Задвижки стальные для горячей воды и пара (или клапаны)</t>
  </si>
  <si>
    <t xml:space="preserve">компл.
</t>
  </si>
  <si>
    <t>403-9020</t>
  </si>
  <si>
    <t>Конструкции сборные железобетонные</t>
  </si>
  <si>
    <t>Итого по строительным материалам</t>
  </si>
  <si>
    <t xml:space="preserve"> </t>
  </si>
  <si>
    <t>Всего с НДС в т.ч.</t>
  </si>
  <si>
    <t>НДС 18%</t>
  </si>
  <si>
    <t>ВСЕГО сНДС  в т.ч</t>
  </si>
  <si>
    <t>Накладные расходы от ФОТ</t>
  </si>
  <si>
    <t>95%</t>
  </si>
  <si>
    <t>69,00</t>
  </si>
  <si>
    <t>833,00</t>
  </si>
  <si>
    <t>Сметная прибыль от ФОТ</t>
  </si>
  <si>
    <t>50%</t>
  </si>
  <si>
    <t>31,00</t>
  </si>
  <si>
    <t>439,00</t>
  </si>
  <si>
    <t>80%</t>
  </si>
  <si>
    <t>56,00</t>
  </si>
  <si>
    <t>669,00</t>
  </si>
  <si>
    <t>45%</t>
  </si>
  <si>
    <t>27,00</t>
  </si>
  <si>
    <t>376,00</t>
  </si>
  <si>
    <t>14,00</t>
  </si>
  <si>
    <t>176,00</t>
  </si>
  <si>
    <t>6,00</t>
  </si>
  <si>
    <t>93,00</t>
  </si>
  <si>
    <t>130%</t>
  </si>
  <si>
    <t>679,00</t>
  </si>
  <si>
    <t>8200,00</t>
  </si>
  <si>
    <t>89%</t>
  </si>
  <si>
    <t>395,00</t>
  </si>
  <si>
    <t>5614,00</t>
  </si>
  <si>
    <t>140,00</t>
  </si>
  <si>
    <t>1712,00</t>
  </si>
  <si>
    <t>82,00</t>
  </si>
  <si>
    <t>1172,00</t>
  </si>
  <si>
    <t>83,00</t>
  </si>
  <si>
    <t>1010,00</t>
  </si>
  <si>
    <t>48,00</t>
  </si>
  <si>
    <t>692,00</t>
  </si>
  <si>
    <t>105,00</t>
  </si>
  <si>
    <t>1269,00</t>
  </si>
  <si>
    <t>61,00</t>
  </si>
  <si>
    <t>869,00</t>
  </si>
  <si>
    <t>90%</t>
  </si>
  <si>
    <t>32,00</t>
  </si>
  <si>
    <t>379,00</t>
  </si>
  <si>
    <t>70%</t>
  </si>
  <si>
    <t>21,00</t>
  </si>
  <si>
    <t>295,00</t>
  </si>
  <si>
    <t>100%</t>
  </si>
  <si>
    <t>419,00</t>
  </si>
  <si>
    <t>5026,00</t>
  </si>
  <si>
    <t>249,00</t>
  </si>
  <si>
    <t>3518,00</t>
  </si>
  <si>
    <t>164,00</t>
  </si>
  <si>
    <t>1970,00</t>
  </si>
  <si>
    <t>98,00</t>
  </si>
  <si>
    <t>1379,00</t>
  </si>
  <si>
    <t>371,00</t>
  </si>
  <si>
    <t>4450,00</t>
  </si>
  <si>
    <t>85%</t>
  </si>
  <si>
    <t>206,00</t>
  </si>
  <si>
    <t>2910,00</t>
  </si>
  <si>
    <t>108%</t>
  </si>
  <si>
    <t>319,00</t>
  </si>
  <si>
    <t>3829,00</t>
  </si>
  <si>
    <t>68%</t>
  </si>
  <si>
    <t>171,00</t>
  </si>
  <si>
    <t>2411,00</t>
  </si>
  <si>
    <t xml:space="preserve">      % НР</t>
  </si>
  <si>
    <t xml:space="preserve">      % СП</t>
  </si>
  <si>
    <t>1кв.2016г</t>
  </si>
  <si>
    <t>Основание:Дефектная ведомость</t>
  </si>
  <si>
    <t>Утверждаю:______________А.З.Ишкильдин</t>
  </si>
  <si>
    <t>Глава Аргаяшского сельского поселения</t>
  </si>
  <si>
    <t>191296рублей с НДС  в т.ч.</t>
  </si>
  <si>
    <t>Стройка:с. Аргаяш Аргаяшского района</t>
  </si>
  <si>
    <t>Объект:ТС от ТК 1 до жил..домов №№18 и 16 по ул.Чкалова</t>
  </si>
  <si>
    <t>Капитальный ремонт  тепловых сетей (в лотках) от ТК 1 до дома №18 и №16 ул. Чкалова  с.Аргаяш в с. Аргаяш Аргаяшского района Челябинской области</t>
  </si>
  <si>
    <t>Составил  Гатауллина СХ</t>
  </si>
  <si>
    <t xml:space="preserve">                           Раздел 1. Капиталный  ремонт  тепловых сетей (ТС)  в  лотках от ТК1 до  дома №18 и №16 по улице Чкалова  с.Аргаяш  Аргаяшского  района</t>
  </si>
  <si>
    <t>191296 руб. с НДС в т.ч.</t>
  </si>
  <si>
    <t>ВСЕГО с НДС в т.ч.</t>
  </si>
  <si>
    <t>Составил Гатауллина С.Х.</t>
  </si>
  <si>
    <t>Проверил Чуличков В.М.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</si>
</sst>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1" fillId="20" borderId="3" applyNumberFormat="0" applyAlignment="0" applyProtection="0"/>
    <xf numFmtId="0" fontId="22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73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" xfId="55" applyFont="1" applyBorder="1" applyAlignment="1">
      <alignment horizontal="right" vertical="top" wrapText="1"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7" fillId="0" borderId="0" xfId="55" applyFont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2" fontId="38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38" fillId="0" borderId="23" xfId="0" applyNumberFormat="1" applyFont="1" applyBorder="1" applyAlignment="1">
      <alignment horizontal="left" vertical="top" wrapText="1"/>
    </xf>
    <xf numFmtId="0" fontId="17" fillId="0" borderId="1" xfId="55" applyFont="1" applyBorder="1" applyAlignment="1">
      <alignment horizontal="right" vertical="top"/>
      <protection/>
    </xf>
    <xf numFmtId="0" fontId="16" fillId="0" borderId="0" xfId="0" applyFont="1" applyAlignment="1">
      <alignment/>
    </xf>
    <xf numFmtId="0" fontId="17" fillId="0" borderId="1" xfId="55" applyFont="1" applyBorder="1" applyAlignment="1">
      <alignment horizontal="right" vertical="top" wrapText="1"/>
      <protection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77" fontId="17" fillId="0" borderId="1" xfId="55" applyNumberFormat="1" applyFont="1" applyBorder="1" applyAlignment="1">
      <alignment horizontal="right" vertical="top" wrapText="1"/>
      <protection/>
    </xf>
    <xf numFmtId="2" fontId="17" fillId="0" borderId="24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9" fillId="0" borderId="1" xfId="55" applyFont="1" applyBorder="1" applyAlignment="1">
      <alignment horizontal="left" vertical="top" wrapText="1"/>
      <protection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7" fillId="0" borderId="25" xfId="55" applyFont="1" applyBorder="1" applyAlignment="1">
      <alignment horizontal="left" vertical="top"/>
      <protection/>
    </xf>
    <xf numFmtId="0" fontId="17" fillId="0" borderId="26" xfId="55" applyFont="1" applyBorder="1" applyAlignment="1">
      <alignment horizontal="left" vertical="top"/>
      <protection/>
    </xf>
    <xf numFmtId="0" fontId="17" fillId="0" borderId="27" xfId="55" applyFont="1" applyBorder="1" applyAlignment="1">
      <alignment horizontal="left" vertical="top"/>
      <protection/>
    </xf>
    <xf numFmtId="49" fontId="17" fillId="0" borderId="25" xfId="55" applyNumberFormat="1" applyFont="1" applyBorder="1" applyAlignment="1">
      <alignment horizontal="left" vertical="top" wrapText="1"/>
      <protection/>
    </xf>
    <xf numFmtId="49" fontId="17" fillId="0" borderId="26" xfId="55" applyNumberFormat="1" applyFont="1" applyBorder="1" applyAlignment="1">
      <alignment horizontal="left" vertical="top" wrapText="1"/>
      <protection/>
    </xf>
    <xf numFmtId="49" fontId="17" fillId="0" borderId="27" xfId="55" applyNumberFormat="1" applyFont="1" applyBorder="1" applyAlignment="1">
      <alignment horizontal="left" vertical="top" wrapText="1"/>
      <protection/>
    </xf>
    <xf numFmtId="0" fontId="14" fillId="0" borderId="2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4" fillId="0" borderId="1" xfId="55" applyFont="1" applyBorder="1" applyAlignment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17" fillId="0" borderId="1" xfId="55" applyFont="1" applyBorder="1" applyAlignment="1">
      <alignment horizontal="left" vertical="top" wrapText="1"/>
      <protection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24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1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2" fontId="10" fillId="0" borderId="24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4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40"/>
  <sheetViews>
    <sheetView showGridLines="0" zoomScalePageLayoutView="0" workbookViewId="0" topLeftCell="A1">
      <selection activeCell="I4" sqref="I4:U5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8.875" style="38" customWidth="1"/>
    <col min="8" max="8" width="11.875" style="38" customWidth="1"/>
    <col min="9" max="9" width="11.625" style="38" customWidth="1"/>
    <col min="10" max="10" width="8.375" style="38" bestFit="1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ht="12.75"/>
    <row r="2" spans="1:8" ht="15.75">
      <c r="A2" s="39"/>
      <c r="H2" s="40"/>
    </row>
    <row r="3" spans="1:8" ht="15.75">
      <c r="A3" s="39"/>
      <c r="H3" s="40"/>
    </row>
    <row r="4" spans="1:9" ht="12.75">
      <c r="A4" s="41"/>
      <c r="B4" s="42" t="s">
        <v>360</v>
      </c>
      <c r="C4" s="42"/>
      <c r="D4" s="42"/>
      <c r="E4" s="42"/>
      <c r="F4" s="42"/>
      <c r="G4" s="42"/>
      <c r="H4" s="43"/>
      <c r="I4" s="42" t="s">
        <v>430</v>
      </c>
    </row>
    <row r="5" spans="1:9" ht="12.75">
      <c r="A5" s="42"/>
      <c r="B5" s="42" t="s">
        <v>360</v>
      </c>
      <c r="C5" s="42"/>
      <c r="D5" s="42"/>
      <c r="E5" s="42"/>
      <c r="F5" s="42"/>
      <c r="G5" s="42"/>
      <c r="H5" s="44"/>
      <c r="I5" s="42" t="s">
        <v>431</v>
      </c>
    </row>
    <row r="6" spans="1:9" ht="12.75">
      <c r="A6" s="42"/>
      <c r="B6" s="42"/>
      <c r="C6" s="42"/>
      <c r="D6" s="42"/>
      <c r="E6" s="42"/>
      <c r="F6" s="42"/>
      <c r="G6" s="42"/>
      <c r="H6" s="42"/>
      <c r="I6" s="38" t="s">
        <v>360</v>
      </c>
    </row>
    <row r="7" spans="1:4" s="47" customFormat="1" ht="12">
      <c r="A7" s="45"/>
      <c r="B7" s="46"/>
      <c r="C7" s="46"/>
      <c r="D7" s="46"/>
    </row>
    <row r="8" spans="1:4" s="47" customFormat="1" ht="12">
      <c r="A8" s="48" t="s">
        <v>433</v>
      </c>
      <c r="B8" s="46"/>
      <c r="C8" s="46"/>
      <c r="D8" s="46"/>
    </row>
    <row r="9" spans="1:4" s="47" customFormat="1" ht="12">
      <c r="A9" s="45"/>
      <c r="B9" s="46"/>
      <c r="C9" s="46"/>
      <c r="D9" s="46"/>
    </row>
    <row r="10" spans="1:4" s="47" customFormat="1" ht="12">
      <c r="A10" s="48" t="s">
        <v>434</v>
      </c>
      <c r="B10" s="46"/>
      <c r="C10" s="46"/>
      <c r="D10" s="46"/>
    </row>
    <row r="11" spans="1:21" s="47" customFormat="1" ht="15">
      <c r="A11" s="172" t="s">
        <v>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s="47" customFormat="1" ht="12">
      <c r="A12" s="173" t="s">
        <v>34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1" s="47" customFormat="1" ht="12">
      <c r="A13" s="173" t="s">
        <v>435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  <row r="14" spans="1:21" s="47" customFormat="1" ht="12">
      <c r="A14" s="174" t="s">
        <v>429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</row>
    <row r="15" spans="4:10" s="47" customFormat="1" ht="12">
      <c r="D15" s="47" t="s">
        <v>361</v>
      </c>
      <c r="J15" s="47" t="s">
        <v>432</v>
      </c>
    </row>
    <row r="16" spans="7:21" s="47" customFormat="1" ht="12">
      <c r="G16" s="167" t="s">
        <v>19</v>
      </c>
      <c r="H16" s="168"/>
      <c r="I16" s="169"/>
      <c r="J16" s="167" t="s">
        <v>20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4:21" s="47" customFormat="1" ht="12.75">
      <c r="D17" s="45" t="s">
        <v>4</v>
      </c>
      <c r="G17" s="170">
        <f>24782/1000</f>
        <v>24.782</v>
      </c>
      <c r="H17" s="171"/>
      <c r="I17" s="49" t="s">
        <v>5</v>
      </c>
      <c r="J17" s="139">
        <f>162115/1000</f>
        <v>162.115</v>
      </c>
      <c r="K17" s="140"/>
      <c r="L17" s="50"/>
      <c r="M17" s="50"/>
      <c r="N17" s="50"/>
      <c r="O17" s="50"/>
      <c r="P17" s="50"/>
      <c r="Q17" s="50"/>
      <c r="R17" s="50"/>
      <c r="S17" s="50"/>
      <c r="T17" s="50"/>
      <c r="U17" s="49" t="s">
        <v>5</v>
      </c>
    </row>
    <row r="18" spans="4:21" s="47" customFormat="1" ht="12.75">
      <c r="D18" s="51" t="s">
        <v>35</v>
      </c>
      <c r="F18" s="52"/>
      <c r="G18" s="170">
        <f>0/1000</f>
        <v>0</v>
      </c>
      <c r="H18" s="171"/>
      <c r="I18" s="49" t="s">
        <v>5</v>
      </c>
      <c r="J18" s="139">
        <f>0/1000</f>
        <v>0</v>
      </c>
      <c r="K18" s="140"/>
      <c r="L18" s="50"/>
      <c r="M18" s="50"/>
      <c r="N18" s="50"/>
      <c r="O18" s="50"/>
      <c r="P18" s="50"/>
      <c r="Q18" s="50"/>
      <c r="R18" s="50"/>
      <c r="S18" s="50"/>
      <c r="T18" s="50"/>
      <c r="U18" s="49" t="s">
        <v>5</v>
      </c>
    </row>
    <row r="19" spans="4:21" s="47" customFormat="1" ht="12.75">
      <c r="D19" s="51" t="s">
        <v>36</v>
      </c>
      <c r="F19" s="52"/>
      <c r="G19" s="170">
        <f>0/1000</f>
        <v>0</v>
      </c>
      <c r="H19" s="171"/>
      <c r="I19" s="49" t="s">
        <v>5</v>
      </c>
      <c r="J19" s="139">
        <f>0/1000</f>
        <v>0</v>
      </c>
      <c r="K19" s="140"/>
      <c r="L19" s="50"/>
      <c r="M19" s="50"/>
      <c r="N19" s="50"/>
      <c r="O19" s="50"/>
      <c r="P19" s="50"/>
      <c r="Q19" s="50"/>
      <c r="R19" s="50"/>
      <c r="S19" s="50"/>
      <c r="T19" s="50"/>
      <c r="U19" s="49" t="s">
        <v>5</v>
      </c>
    </row>
    <row r="20" spans="4:23" s="47" customFormat="1" ht="12.75">
      <c r="D20" s="45" t="s">
        <v>6</v>
      </c>
      <c r="G20" s="170">
        <f>(V20+V21)/1000</f>
        <v>0.17295000000000002</v>
      </c>
      <c r="H20" s="171"/>
      <c r="I20" s="49" t="s">
        <v>7</v>
      </c>
      <c r="J20" s="139">
        <f>(W20+W21)/1000</f>
        <v>0.17295000000000002</v>
      </c>
      <c r="K20" s="140"/>
      <c r="L20" s="50"/>
      <c r="M20" s="50"/>
      <c r="N20" s="50"/>
      <c r="O20" s="50"/>
      <c r="P20" s="50"/>
      <c r="Q20" s="50"/>
      <c r="R20" s="50"/>
      <c r="S20" s="50"/>
      <c r="T20" s="50"/>
      <c r="U20" s="49" t="s">
        <v>7</v>
      </c>
      <c r="V20" s="53">
        <v>149.8</v>
      </c>
      <c r="W20" s="54">
        <v>149.8</v>
      </c>
    </row>
    <row r="21" spans="4:23" s="47" customFormat="1" ht="12.75">
      <c r="D21" s="45" t="s">
        <v>8</v>
      </c>
      <c r="G21" s="170">
        <f>2131/1000</f>
        <v>2.131</v>
      </c>
      <c r="H21" s="171"/>
      <c r="I21" s="49" t="s">
        <v>5</v>
      </c>
      <c r="J21" s="139">
        <f>25661/1000</f>
        <v>25.661</v>
      </c>
      <c r="K21" s="140"/>
      <c r="L21" s="50"/>
      <c r="M21" s="50"/>
      <c r="N21" s="50"/>
      <c r="O21" s="50"/>
      <c r="P21" s="50"/>
      <c r="Q21" s="50"/>
      <c r="R21" s="50"/>
      <c r="S21" s="50"/>
      <c r="T21" s="50"/>
      <c r="U21" s="49" t="s">
        <v>5</v>
      </c>
      <c r="V21" s="53">
        <v>23.15</v>
      </c>
      <c r="W21" s="54">
        <v>23.15</v>
      </c>
    </row>
    <row r="22" spans="6:21" s="47" customFormat="1" ht="12">
      <c r="F22" s="46"/>
      <c r="G22" s="55"/>
      <c r="H22" s="55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6"/>
    </row>
    <row r="23" spans="2:21" s="47" customFormat="1" ht="12">
      <c r="B23" s="46"/>
      <c r="C23" s="46"/>
      <c r="D23" s="46"/>
      <c r="F23" s="52"/>
      <c r="G23" s="58"/>
      <c r="H23" s="5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59"/>
    </row>
    <row r="24" spans="1:4" s="47" customFormat="1" ht="12">
      <c r="A24" s="45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47" t="s">
        <v>428</v>
      </c>
    </row>
    <row r="25" s="47" customFormat="1" ht="12.75" thickBot="1">
      <c r="A25" s="61"/>
    </row>
    <row r="26" spans="1:21" s="63" customFormat="1" ht="27" customHeight="1" thickBot="1">
      <c r="A26" s="175" t="s">
        <v>9</v>
      </c>
      <c r="B26" s="175" t="s">
        <v>10</v>
      </c>
      <c r="C26" s="175" t="s">
        <v>11</v>
      </c>
      <c r="D26" s="142" t="s">
        <v>12</v>
      </c>
      <c r="E26" s="142"/>
      <c r="F26" s="142"/>
      <c r="G26" s="142" t="s">
        <v>13</v>
      </c>
      <c r="H26" s="142"/>
      <c r="I26" s="142"/>
      <c r="J26" s="142" t="s">
        <v>14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s="63" customFormat="1" ht="22.5" customHeight="1" thickBot="1">
      <c r="A27" s="175"/>
      <c r="B27" s="175"/>
      <c r="C27" s="175"/>
      <c r="D27" s="143" t="s">
        <v>1</v>
      </c>
      <c r="E27" s="62" t="s">
        <v>15</v>
      </c>
      <c r="F27" s="62" t="s">
        <v>16</v>
      </c>
      <c r="G27" s="143" t="s">
        <v>1</v>
      </c>
      <c r="H27" s="62" t="s">
        <v>15</v>
      </c>
      <c r="I27" s="62" t="s">
        <v>16</v>
      </c>
      <c r="J27" s="143" t="s">
        <v>1</v>
      </c>
      <c r="K27" s="62" t="s">
        <v>15</v>
      </c>
      <c r="L27" s="62"/>
      <c r="M27" s="62"/>
      <c r="N27" s="62"/>
      <c r="O27" s="62"/>
      <c r="P27" s="62"/>
      <c r="Q27" s="62"/>
      <c r="R27" s="62"/>
      <c r="S27" s="62"/>
      <c r="T27" s="62"/>
      <c r="U27" s="62" t="s">
        <v>16</v>
      </c>
    </row>
    <row r="28" spans="1:21" s="63" customFormat="1" ht="22.5" customHeight="1" thickBot="1">
      <c r="A28" s="175"/>
      <c r="B28" s="175"/>
      <c r="C28" s="175"/>
      <c r="D28" s="143"/>
      <c r="E28" s="62" t="s">
        <v>17</v>
      </c>
      <c r="F28" s="62" t="s">
        <v>18</v>
      </c>
      <c r="G28" s="143"/>
      <c r="H28" s="62" t="s">
        <v>17</v>
      </c>
      <c r="I28" s="62" t="s">
        <v>18</v>
      </c>
      <c r="J28" s="143"/>
      <c r="K28" s="62" t="s">
        <v>17</v>
      </c>
      <c r="L28" s="62"/>
      <c r="M28" s="62"/>
      <c r="N28" s="62"/>
      <c r="O28" s="62"/>
      <c r="P28" s="62"/>
      <c r="Q28" s="62"/>
      <c r="R28" s="62"/>
      <c r="S28" s="62"/>
      <c r="T28" s="62"/>
      <c r="U28" s="62" t="s">
        <v>18</v>
      </c>
    </row>
    <row r="29" spans="1:21" s="46" customFormat="1" ht="12.75">
      <c r="A29" s="68">
        <v>1</v>
      </c>
      <c r="B29" s="68">
        <v>2</v>
      </c>
      <c r="C29" s="68">
        <v>3</v>
      </c>
      <c r="D29" s="69">
        <v>4</v>
      </c>
      <c r="E29" s="68">
        <v>5</v>
      </c>
      <c r="F29" s="68">
        <v>6</v>
      </c>
      <c r="G29" s="69">
        <v>7</v>
      </c>
      <c r="H29" s="68">
        <v>8</v>
      </c>
      <c r="I29" s="68">
        <v>9</v>
      </c>
      <c r="J29" s="69">
        <v>10</v>
      </c>
      <c r="K29" s="68">
        <v>11</v>
      </c>
      <c r="L29" s="68"/>
      <c r="M29" s="68"/>
      <c r="N29" s="68"/>
      <c r="O29" s="68"/>
      <c r="P29" s="68"/>
      <c r="Q29" s="68"/>
      <c r="R29" s="68"/>
      <c r="S29" s="68"/>
      <c r="T29" s="68"/>
      <c r="U29" s="68">
        <v>12</v>
      </c>
    </row>
    <row r="30" spans="1:21" s="64" customFormat="1" ht="31.5" customHeight="1">
      <c r="A30" s="164" t="s">
        <v>437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</row>
    <row r="31" spans="1:21" s="64" customFormat="1" ht="72">
      <c r="A31" s="75">
        <v>1</v>
      </c>
      <c r="B31" s="76" t="s">
        <v>41</v>
      </c>
      <c r="C31" s="77">
        <v>0.0936</v>
      </c>
      <c r="D31" s="78">
        <v>4775.44</v>
      </c>
      <c r="E31" s="79">
        <v>169.89</v>
      </c>
      <c r="F31" s="78" t="s">
        <v>42</v>
      </c>
      <c r="G31" s="78" t="s">
        <v>43</v>
      </c>
      <c r="H31" s="78">
        <v>16</v>
      </c>
      <c r="I31" s="78" t="s">
        <v>44</v>
      </c>
      <c r="J31" s="78">
        <v>2723</v>
      </c>
      <c r="K31" s="79">
        <v>191</v>
      </c>
      <c r="L31" s="79" t="s">
        <v>45</v>
      </c>
      <c r="M31" s="79">
        <v>95</v>
      </c>
      <c r="N31" s="79">
        <v>50</v>
      </c>
      <c r="O31" s="79">
        <v>69</v>
      </c>
      <c r="P31" s="79">
        <v>31</v>
      </c>
      <c r="Q31" s="79">
        <v>833</v>
      </c>
      <c r="R31" s="79">
        <v>439</v>
      </c>
      <c r="S31" s="79"/>
      <c r="T31" s="79"/>
      <c r="U31" s="79" t="s">
        <v>46</v>
      </c>
    </row>
    <row r="32" spans="1:21" s="124" customFormat="1" ht="12">
      <c r="A32" s="120"/>
      <c r="B32" s="125" t="s">
        <v>364</v>
      </c>
      <c r="C32" s="121" t="s">
        <v>365</v>
      </c>
      <c r="D32" s="122"/>
      <c r="E32" s="123"/>
      <c r="F32" s="122"/>
      <c r="G32" s="122" t="s">
        <v>366</v>
      </c>
      <c r="H32" s="122"/>
      <c r="I32" s="122"/>
      <c r="J32" s="122" t="s">
        <v>367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s="124" customFormat="1" ht="12">
      <c r="A33" s="120"/>
      <c r="B33" s="125" t="s">
        <v>368</v>
      </c>
      <c r="C33" s="121" t="s">
        <v>369</v>
      </c>
      <c r="D33" s="122"/>
      <c r="E33" s="123"/>
      <c r="F33" s="122"/>
      <c r="G33" s="122" t="s">
        <v>370</v>
      </c>
      <c r="H33" s="122"/>
      <c r="I33" s="122"/>
      <c r="J33" s="122" t="s">
        <v>371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6" s="46" customFormat="1" ht="60">
      <c r="A34" s="75">
        <v>2</v>
      </c>
      <c r="B34" s="76" t="s">
        <v>47</v>
      </c>
      <c r="C34" s="77">
        <v>0.02849</v>
      </c>
      <c r="D34" s="78">
        <v>2445.28</v>
      </c>
      <c r="E34" s="79">
        <v>2445.28</v>
      </c>
      <c r="F34" s="78"/>
      <c r="G34" s="78" t="s">
        <v>48</v>
      </c>
      <c r="H34" s="78">
        <v>70</v>
      </c>
      <c r="I34" s="78"/>
      <c r="J34" s="78">
        <v>836</v>
      </c>
      <c r="K34" s="79">
        <v>836</v>
      </c>
      <c r="L34" s="79" t="s">
        <v>45</v>
      </c>
      <c r="M34" s="79">
        <v>80</v>
      </c>
      <c r="N34" s="79">
        <v>45</v>
      </c>
      <c r="O34" s="79">
        <v>56</v>
      </c>
      <c r="P34" s="79">
        <v>27</v>
      </c>
      <c r="Q34" s="79">
        <v>669</v>
      </c>
      <c r="R34" s="79">
        <v>376</v>
      </c>
      <c r="S34" s="79"/>
      <c r="T34" s="79"/>
      <c r="U34" s="79"/>
      <c r="V34" s="64"/>
      <c r="W34" s="64"/>
      <c r="X34" s="64"/>
      <c r="Y34" s="64"/>
      <c r="Z34" s="64"/>
    </row>
    <row r="35" spans="1:26" s="126" customFormat="1" ht="12">
      <c r="A35" s="120"/>
      <c r="B35" s="125" t="s">
        <v>364</v>
      </c>
      <c r="C35" s="121" t="s">
        <v>372</v>
      </c>
      <c r="D35" s="122"/>
      <c r="E35" s="123"/>
      <c r="F35" s="122"/>
      <c r="G35" s="122" t="s">
        <v>373</v>
      </c>
      <c r="H35" s="122"/>
      <c r="I35" s="122"/>
      <c r="J35" s="122" t="s">
        <v>374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  <c r="W35" s="124"/>
      <c r="X35" s="124"/>
      <c r="Y35" s="124"/>
      <c r="Z35" s="124"/>
    </row>
    <row r="36" spans="1:26" s="126" customFormat="1" ht="12">
      <c r="A36" s="120"/>
      <c r="B36" s="125" t="s">
        <v>368</v>
      </c>
      <c r="C36" s="121" t="s">
        <v>375</v>
      </c>
      <c r="D36" s="122"/>
      <c r="E36" s="123"/>
      <c r="F36" s="122"/>
      <c r="G36" s="122" t="s">
        <v>376</v>
      </c>
      <c r="H36" s="122"/>
      <c r="I36" s="122"/>
      <c r="J36" s="122" t="s">
        <v>377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  <c r="W36" s="124"/>
      <c r="X36" s="124"/>
      <c r="Y36" s="124"/>
      <c r="Z36" s="124"/>
    </row>
    <row r="37" spans="1:26" s="46" customFormat="1" ht="60">
      <c r="A37" s="75">
        <v>3</v>
      </c>
      <c r="B37" s="76" t="s">
        <v>49</v>
      </c>
      <c r="C37" s="77">
        <v>0.124</v>
      </c>
      <c r="D37" s="78">
        <v>633.41</v>
      </c>
      <c r="E37" s="79"/>
      <c r="F37" s="78" t="s">
        <v>50</v>
      </c>
      <c r="G37" s="78" t="s">
        <v>51</v>
      </c>
      <c r="H37" s="78"/>
      <c r="I37" s="78" t="s">
        <v>52</v>
      </c>
      <c r="J37" s="78">
        <v>678</v>
      </c>
      <c r="K37" s="79"/>
      <c r="L37" s="79" t="s">
        <v>45</v>
      </c>
      <c r="M37" s="79">
        <v>95</v>
      </c>
      <c r="N37" s="79">
        <v>50</v>
      </c>
      <c r="O37" s="79">
        <v>14</v>
      </c>
      <c r="P37" s="79">
        <v>6</v>
      </c>
      <c r="Q37" s="79">
        <v>176</v>
      </c>
      <c r="R37" s="79">
        <v>93</v>
      </c>
      <c r="S37" s="79"/>
      <c r="T37" s="79"/>
      <c r="U37" s="79" t="s">
        <v>53</v>
      </c>
      <c r="V37" s="64"/>
      <c r="W37" s="64"/>
      <c r="X37" s="64"/>
      <c r="Y37" s="64"/>
      <c r="Z37" s="64"/>
    </row>
    <row r="38" spans="1:26" s="126" customFormat="1" ht="12">
      <c r="A38" s="120"/>
      <c r="B38" s="125" t="s">
        <v>364</v>
      </c>
      <c r="C38" s="121" t="s">
        <v>365</v>
      </c>
      <c r="D38" s="122"/>
      <c r="E38" s="123"/>
      <c r="F38" s="122"/>
      <c r="G38" s="122" t="s">
        <v>378</v>
      </c>
      <c r="H38" s="122"/>
      <c r="I38" s="122"/>
      <c r="J38" s="122" t="s">
        <v>379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24"/>
      <c r="X38" s="124"/>
      <c r="Y38" s="124"/>
      <c r="Z38" s="124"/>
    </row>
    <row r="39" spans="1:26" s="126" customFormat="1" ht="12">
      <c r="A39" s="120"/>
      <c r="B39" s="125" t="s">
        <v>368</v>
      </c>
      <c r="C39" s="121" t="s">
        <v>369</v>
      </c>
      <c r="D39" s="122"/>
      <c r="E39" s="123"/>
      <c r="F39" s="122"/>
      <c r="G39" s="122" t="s">
        <v>380</v>
      </c>
      <c r="H39" s="122"/>
      <c r="I39" s="122"/>
      <c r="J39" s="122" t="s">
        <v>381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24"/>
      <c r="X39" s="124"/>
      <c r="Y39" s="124"/>
      <c r="Z39" s="124"/>
    </row>
    <row r="40" spans="1:26" s="46" customFormat="1" ht="60">
      <c r="A40" s="75">
        <v>5</v>
      </c>
      <c r="B40" s="76" t="s">
        <v>54</v>
      </c>
      <c r="C40" s="77">
        <v>0.072</v>
      </c>
      <c r="D40" s="78">
        <v>25448.78</v>
      </c>
      <c r="E40" s="79" t="s">
        <v>55</v>
      </c>
      <c r="F40" s="78" t="s">
        <v>56</v>
      </c>
      <c r="G40" s="78" t="s">
        <v>57</v>
      </c>
      <c r="H40" s="78" t="s">
        <v>58</v>
      </c>
      <c r="I40" s="78" t="s">
        <v>59</v>
      </c>
      <c r="J40" s="78">
        <v>12501</v>
      </c>
      <c r="K40" s="79" t="s">
        <v>60</v>
      </c>
      <c r="L40" s="79" t="s">
        <v>45</v>
      </c>
      <c r="M40" s="79">
        <v>130</v>
      </c>
      <c r="N40" s="79">
        <v>89</v>
      </c>
      <c r="O40" s="79">
        <v>679</v>
      </c>
      <c r="P40" s="79">
        <v>395</v>
      </c>
      <c r="Q40" s="79">
        <v>8200</v>
      </c>
      <c r="R40" s="79">
        <v>5614</v>
      </c>
      <c r="S40" s="79"/>
      <c r="T40" s="79"/>
      <c r="U40" s="79" t="s">
        <v>61</v>
      </c>
      <c r="V40" s="64"/>
      <c r="W40" s="64"/>
      <c r="X40" s="64"/>
      <c r="Y40" s="64"/>
      <c r="Z40" s="64"/>
    </row>
    <row r="41" spans="1:26" s="126" customFormat="1" ht="12">
      <c r="A41" s="120"/>
      <c r="B41" s="125" t="s">
        <v>364</v>
      </c>
      <c r="C41" s="121" t="s">
        <v>382</v>
      </c>
      <c r="D41" s="122"/>
      <c r="E41" s="123"/>
      <c r="F41" s="122"/>
      <c r="G41" s="122" t="s">
        <v>383</v>
      </c>
      <c r="H41" s="122"/>
      <c r="I41" s="122"/>
      <c r="J41" s="122" t="s">
        <v>384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4"/>
      <c r="W41" s="124"/>
      <c r="X41" s="124"/>
      <c r="Y41" s="124"/>
      <c r="Z41" s="124"/>
    </row>
    <row r="42" spans="1:26" s="126" customFormat="1" ht="12">
      <c r="A42" s="120"/>
      <c r="B42" s="125" t="s">
        <v>368</v>
      </c>
      <c r="C42" s="121" t="s">
        <v>385</v>
      </c>
      <c r="D42" s="122"/>
      <c r="E42" s="123"/>
      <c r="F42" s="122"/>
      <c r="G42" s="122" t="s">
        <v>386</v>
      </c>
      <c r="H42" s="122"/>
      <c r="I42" s="122"/>
      <c r="J42" s="122" t="s">
        <v>387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/>
      <c r="W42" s="124"/>
      <c r="X42" s="124"/>
      <c r="Y42" s="124"/>
      <c r="Z42" s="124"/>
    </row>
    <row r="43" spans="1:26" s="46" customFormat="1" ht="72">
      <c r="A43" s="70">
        <v>6</v>
      </c>
      <c r="B43" s="71" t="s">
        <v>62</v>
      </c>
      <c r="C43" s="72">
        <v>72.72</v>
      </c>
      <c r="D43" s="73">
        <v>67.3</v>
      </c>
      <c r="E43" s="74" t="s">
        <v>63</v>
      </c>
      <c r="F43" s="73"/>
      <c r="G43" s="73">
        <v>4894</v>
      </c>
      <c r="H43" s="73" t="s">
        <v>64</v>
      </c>
      <c r="I43" s="73"/>
      <c r="J43" s="73">
        <v>25368</v>
      </c>
      <c r="K43" s="74" t="s">
        <v>65</v>
      </c>
      <c r="L43" s="74" t="s">
        <v>66</v>
      </c>
      <c r="M43" s="74">
        <v>74</v>
      </c>
      <c r="N43" s="74">
        <v>50</v>
      </c>
      <c r="O43" s="74"/>
      <c r="P43" s="74"/>
      <c r="Q43" s="74"/>
      <c r="R43" s="74"/>
      <c r="S43" s="74"/>
      <c r="T43" s="74"/>
      <c r="U43" s="74"/>
      <c r="V43" s="64"/>
      <c r="W43" s="64"/>
      <c r="X43" s="64"/>
      <c r="Y43" s="64"/>
      <c r="Z43" s="64"/>
    </row>
    <row r="44" spans="1:26" s="67" customFormat="1" ht="60">
      <c r="A44" s="75">
        <v>7</v>
      </c>
      <c r="B44" s="76" t="s">
        <v>67</v>
      </c>
      <c r="C44" s="77">
        <v>2</v>
      </c>
      <c r="D44" s="78">
        <v>171.51</v>
      </c>
      <c r="E44" s="79" t="s">
        <v>68</v>
      </c>
      <c r="F44" s="78" t="s">
        <v>69</v>
      </c>
      <c r="G44" s="78" t="s">
        <v>70</v>
      </c>
      <c r="H44" s="78" t="s">
        <v>71</v>
      </c>
      <c r="I44" s="78" t="s">
        <v>72</v>
      </c>
      <c r="J44" s="78">
        <v>2300</v>
      </c>
      <c r="K44" s="79" t="s">
        <v>73</v>
      </c>
      <c r="L44" s="79" t="s">
        <v>45</v>
      </c>
      <c r="M44" s="79">
        <v>130</v>
      </c>
      <c r="N44" s="79">
        <v>89</v>
      </c>
      <c r="O44" s="79">
        <v>140</v>
      </c>
      <c r="P44" s="79">
        <v>82</v>
      </c>
      <c r="Q44" s="79">
        <v>1712</v>
      </c>
      <c r="R44" s="79">
        <v>1172</v>
      </c>
      <c r="S44" s="79"/>
      <c r="T44" s="79"/>
      <c r="U44" s="79" t="s">
        <v>74</v>
      </c>
      <c r="V44" s="64"/>
      <c r="W44" s="64"/>
      <c r="X44" s="64"/>
      <c r="Y44" s="64"/>
      <c r="Z44" s="64"/>
    </row>
    <row r="45" spans="1:26" s="127" customFormat="1" ht="12">
      <c r="A45" s="120"/>
      <c r="B45" s="125" t="s">
        <v>364</v>
      </c>
      <c r="C45" s="121" t="s">
        <v>382</v>
      </c>
      <c r="D45" s="122"/>
      <c r="E45" s="123"/>
      <c r="F45" s="122"/>
      <c r="G45" s="122" t="s">
        <v>388</v>
      </c>
      <c r="H45" s="122"/>
      <c r="I45" s="122"/>
      <c r="J45" s="122" t="s">
        <v>389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24"/>
      <c r="X45" s="124"/>
      <c r="Y45" s="124"/>
      <c r="Z45" s="124"/>
    </row>
    <row r="46" spans="1:26" s="127" customFormat="1" ht="12">
      <c r="A46" s="120"/>
      <c r="B46" s="125" t="s">
        <v>368</v>
      </c>
      <c r="C46" s="121" t="s">
        <v>385</v>
      </c>
      <c r="D46" s="122"/>
      <c r="E46" s="123"/>
      <c r="F46" s="122"/>
      <c r="G46" s="122" t="s">
        <v>390</v>
      </c>
      <c r="H46" s="122"/>
      <c r="I46" s="122"/>
      <c r="J46" s="122" t="s">
        <v>391</v>
      </c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24"/>
      <c r="X46" s="124"/>
      <c r="Y46" s="124"/>
      <c r="Z46" s="124"/>
    </row>
    <row r="47" spans="1:26" ht="72">
      <c r="A47" s="70">
        <v>8</v>
      </c>
      <c r="B47" s="71" t="s">
        <v>75</v>
      </c>
      <c r="C47" s="72">
        <v>2</v>
      </c>
      <c r="D47" s="73">
        <v>437</v>
      </c>
      <c r="E47" s="74" t="s">
        <v>76</v>
      </c>
      <c r="F47" s="73"/>
      <c r="G47" s="73">
        <v>874</v>
      </c>
      <c r="H47" s="73" t="s">
        <v>77</v>
      </c>
      <c r="I47" s="73"/>
      <c r="J47" s="73">
        <v>5233</v>
      </c>
      <c r="K47" s="74" t="s">
        <v>78</v>
      </c>
      <c r="L47" s="74" t="s">
        <v>66</v>
      </c>
      <c r="M47" s="74">
        <v>74</v>
      </c>
      <c r="N47" s="74">
        <v>50</v>
      </c>
      <c r="O47" s="74"/>
      <c r="P47" s="74"/>
      <c r="Q47" s="74"/>
      <c r="R47" s="74"/>
      <c r="S47" s="74"/>
      <c r="T47" s="74"/>
      <c r="U47" s="74"/>
      <c r="V47" s="64"/>
      <c r="W47" s="64"/>
      <c r="X47" s="64"/>
      <c r="Y47" s="64"/>
      <c r="Z47" s="64"/>
    </row>
    <row r="48" spans="1:26" ht="48">
      <c r="A48" s="75">
        <v>9</v>
      </c>
      <c r="B48" s="76" t="s">
        <v>79</v>
      </c>
      <c r="C48" s="77">
        <v>4</v>
      </c>
      <c r="D48" s="78">
        <v>140.13</v>
      </c>
      <c r="E48" s="79" t="s">
        <v>80</v>
      </c>
      <c r="F48" s="78" t="s">
        <v>81</v>
      </c>
      <c r="G48" s="78" t="s">
        <v>82</v>
      </c>
      <c r="H48" s="78" t="s">
        <v>83</v>
      </c>
      <c r="I48" s="78" t="s">
        <v>84</v>
      </c>
      <c r="J48" s="78">
        <v>3147</v>
      </c>
      <c r="K48" s="79" t="s">
        <v>85</v>
      </c>
      <c r="L48" s="79" t="s">
        <v>45</v>
      </c>
      <c r="M48" s="79">
        <v>130</v>
      </c>
      <c r="N48" s="79">
        <v>89</v>
      </c>
      <c r="O48" s="79">
        <v>83</v>
      </c>
      <c r="P48" s="79">
        <v>48</v>
      </c>
      <c r="Q48" s="79">
        <v>1010</v>
      </c>
      <c r="R48" s="79">
        <v>692</v>
      </c>
      <c r="S48" s="79"/>
      <c r="T48" s="79"/>
      <c r="U48" s="79" t="s">
        <v>86</v>
      </c>
      <c r="V48" s="64"/>
      <c r="W48" s="64"/>
      <c r="X48" s="64"/>
      <c r="Y48" s="64"/>
      <c r="Z48" s="64"/>
    </row>
    <row r="49" spans="1:26" s="42" customFormat="1" ht="12.75">
      <c r="A49" s="120"/>
      <c r="B49" s="125" t="s">
        <v>364</v>
      </c>
      <c r="C49" s="121" t="s">
        <v>382</v>
      </c>
      <c r="D49" s="122"/>
      <c r="E49" s="123"/>
      <c r="F49" s="122"/>
      <c r="G49" s="122" t="s">
        <v>392</v>
      </c>
      <c r="H49" s="122"/>
      <c r="I49" s="122"/>
      <c r="J49" s="122" t="s">
        <v>393</v>
      </c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4"/>
      <c r="W49" s="124"/>
      <c r="X49" s="124"/>
      <c r="Y49" s="124"/>
      <c r="Z49" s="124"/>
    </row>
    <row r="50" spans="1:26" s="42" customFormat="1" ht="12.75">
      <c r="A50" s="120"/>
      <c r="B50" s="125" t="s">
        <v>368</v>
      </c>
      <c r="C50" s="121" t="s">
        <v>385</v>
      </c>
      <c r="D50" s="122"/>
      <c r="E50" s="123"/>
      <c r="F50" s="122"/>
      <c r="G50" s="122" t="s">
        <v>394</v>
      </c>
      <c r="H50" s="122"/>
      <c r="I50" s="122"/>
      <c r="J50" s="122" t="s">
        <v>395</v>
      </c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4"/>
      <c r="W50" s="124"/>
      <c r="X50" s="124"/>
      <c r="Y50" s="124"/>
      <c r="Z50" s="124"/>
    </row>
    <row r="51" spans="1:26" ht="48">
      <c r="A51" s="70">
        <v>10</v>
      </c>
      <c r="B51" s="71" t="s">
        <v>87</v>
      </c>
      <c r="C51" s="72">
        <v>2</v>
      </c>
      <c r="D51" s="73">
        <v>1862.08</v>
      </c>
      <c r="E51" s="74" t="s">
        <v>88</v>
      </c>
      <c r="F51" s="73"/>
      <c r="G51" s="73">
        <v>3724</v>
      </c>
      <c r="H51" s="73" t="s">
        <v>89</v>
      </c>
      <c r="I51" s="73"/>
      <c r="J51" s="73">
        <v>15126</v>
      </c>
      <c r="K51" s="74" t="s">
        <v>90</v>
      </c>
      <c r="L51" s="74" t="s">
        <v>66</v>
      </c>
      <c r="M51" s="74">
        <v>130</v>
      </c>
      <c r="N51" s="74">
        <v>89</v>
      </c>
      <c r="O51" s="74"/>
      <c r="P51" s="74"/>
      <c r="Q51" s="74"/>
      <c r="R51" s="74"/>
      <c r="S51" s="74"/>
      <c r="T51" s="74"/>
      <c r="U51" s="74"/>
      <c r="V51" s="64"/>
      <c r="W51" s="64"/>
      <c r="X51" s="64"/>
      <c r="Y51" s="64"/>
      <c r="Z51" s="64"/>
    </row>
    <row r="52" spans="1:26" ht="60">
      <c r="A52" s="75">
        <v>11</v>
      </c>
      <c r="B52" s="76" t="s">
        <v>91</v>
      </c>
      <c r="C52" s="77">
        <v>2</v>
      </c>
      <c r="D52" s="78">
        <v>158.46</v>
      </c>
      <c r="E52" s="79" t="s">
        <v>92</v>
      </c>
      <c r="F52" s="78" t="s">
        <v>93</v>
      </c>
      <c r="G52" s="78" t="s">
        <v>94</v>
      </c>
      <c r="H52" s="78" t="s">
        <v>95</v>
      </c>
      <c r="I52" s="78" t="s">
        <v>96</v>
      </c>
      <c r="J52" s="78">
        <v>2223</v>
      </c>
      <c r="K52" s="79" t="s">
        <v>97</v>
      </c>
      <c r="L52" s="79" t="s">
        <v>45</v>
      </c>
      <c r="M52" s="79">
        <v>130</v>
      </c>
      <c r="N52" s="79">
        <v>89</v>
      </c>
      <c r="O52" s="79">
        <v>105</v>
      </c>
      <c r="P52" s="79">
        <v>61</v>
      </c>
      <c r="Q52" s="79">
        <v>1269</v>
      </c>
      <c r="R52" s="79">
        <v>869</v>
      </c>
      <c r="S52" s="79"/>
      <c r="T52" s="79"/>
      <c r="U52" s="79" t="s">
        <v>98</v>
      </c>
      <c r="V52" s="64"/>
      <c r="W52" s="64"/>
      <c r="X52" s="64"/>
      <c r="Y52" s="64"/>
      <c r="Z52" s="64"/>
    </row>
    <row r="53" spans="1:26" s="42" customFormat="1" ht="12.75">
      <c r="A53" s="120"/>
      <c r="B53" s="125" t="s">
        <v>364</v>
      </c>
      <c r="C53" s="121" t="s">
        <v>382</v>
      </c>
      <c r="D53" s="122"/>
      <c r="E53" s="123"/>
      <c r="F53" s="122"/>
      <c r="G53" s="122" t="s">
        <v>396</v>
      </c>
      <c r="H53" s="122"/>
      <c r="I53" s="122"/>
      <c r="J53" s="122" t="s">
        <v>397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24"/>
      <c r="X53" s="124"/>
      <c r="Y53" s="124"/>
      <c r="Z53" s="124"/>
    </row>
    <row r="54" spans="1:26" s="42" customFormat="1" ht="12.75">
      <c r="A54" s="120"/>
      <c r="B54" s="125" t="s">
        <v>368</v>
      </c>
      <c r="C54" s="121" t="s">
        <v>385</v>
      </c>
      <c r="D54" s="122"/>
      <c r="E54" s="123"/>
      <c r="F54" s="122"/>
      <c r="G54" s="122" t="s">
        <v>398</v>
      </c>
      <c r="H54" s="122"/>
      <c r="I54" s="122"/>
      <c r="J54" s="122" t="s">
        <v>399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4"/>
      <c r="W54" s="124"/>
      <c r="X54" s="124"/>
      <c r="Y54" s="124"/>
      <c r="Z54" s="124"/>
    </row>
    <row r="55" spans="1:26" ht="48">
      <c r="A55" s="75">
        <v>12</v>
      </c>
      <c r="B55" s="76" t="s">
        <v>99</v>
      </c>
      <c r="C55" s="77">
        <v>0.4896</v>
      </c>
      <c r="D55" s="78">
        <v>331.98</v>
      </c>
      <c r="E55" s="79" t="s">
        <v>100</v>
      </c>
      <c r="F55" s="78" t="s">
        <v>101</v>
      </c>
      <c r="G55" s="78" t="s">
        <v>102</v>
      </c>
      <c r="H55" s="78" t="s">
        <v>103</v>
      </c>
      <c r="I55" s="78">
        <v>5</v>
      </c>
      <c r="J55" s="78">
        <v>838</v>
      </c>
      <c r="K55" s="79" t="s">
        <v>104</v>
      </c>
      <c r="L55" s="79" t="s">
        <v>45</v>
      </c>
      <c r="M55" s="79">
        <v>90</v>
      </c>
      <c r="N55" s="79">
        <v>70</v>
      </c>
      <c r="O55" s="79">
        <v>32</v>
      </c>
      <c r="P55" s="79">
        <v>21</v>
      </c>
      <c r="Q55" s="79">
        <v>379</v>
      </c>
      <c r="R55" s="79">
        <v>295</v>
      </c>
      <c r="S55" s="79"/>
      <c r="T55" s="79"/>
      <c r="U55" s="79" t="s">
        <v>105</v>
      </c>
      <c r="V55" s="64"/>
      <c r="W55" s="64"/>
      <c r="X55" s="64"/>
      <c r="Y55" s="64"/>
      <c r="Z55" s="64"/>
    </row>
    <row r="56" spans="1:26" s="42" customFormat="1" ht="12.75">
      <c r="A56" s="120"/>
      <c r="B56" s="125" t="s">
        <v>364</v>
      </c>
      <c r="C56" s="121" t="s">
        <v>400</v>
      </c>
      <c r="D56" s="122"/>
      <c r="E56" s="123"/>
      <c r="F56" s="122"/>
      <c r="G56" s="122" t="s">
        <v>401</v>
      </c>
      <c r="H56" s="122"/>
      <c r="I56" s="122"/>
      <c r="J56" s="122" t="s">
        <v>402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4"/>
      <c r="W56" s="124"/>
      <c r="X56" s="124"/>
      <c r="Y56" s="124"/>
      <c r="Z56" s="124"/>
    </row>
    <row r="57" spans="1:26" s="42" customFormat="1" ht="12.75">
      <c r="A57" s="120"/>
      <c r="B57" s="125" t="s">
        <v>368</v>
      </c>
      <c r="C57" s="121" t="s">
        <v>403</v>
      </c>
      <c r="D57" s="122"/>
      <c r="E57" s="123"/>
      <c r="F57" s="122"/>
      <c r="G57" s="122" t="s">
        <v>404</v>
      </c>
      <c r="H57" s="122"/>
      <c r="I57" s="122"/>
      <c r="J57" s="122" t="s">
        <v>405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4"/>
      <c r="W57" s="124"/>
      <c r="X57" s="124"/>
      <c r="Y57" s="124"/>
      <c r="Z57" s="124"/>
    </row>
    <row r="58" spans="1:26" ht="72">
      <c r="A58" s="75">
        <v>13</v>
      </c>
      <c r="B58" s="76" t="s">
        <v>106</v>
      </c>
      <c r="C58" s="77">
        <v>1.8</v>
      </c>
      <c r="D58" s="78">
        <v>730.26</v>
      </c>
      <c r="E58" s="79" t="s">
        <v>107</v>
      </c>
      <c r="F58" s="78">
        <v>58.05</v>
      </c>
      <c r="G58" s="78" t="s">
        <v>108</v>
      </c>
      <c r="H58" s="78" t="s">
        <v>109</v>
      </c>
      <c r="I58" s="78">
        <v>104</v>
      </c>
      <c r="J58" s="78">
        <v>8516</v>
      </c>
      <c r="K58" s="79" t="s">
        <v>110</v>
      </c>
      <c r="L58" s="79" t="s">
        <v>45</v>
      </c>
      <c r="M58" s="79">
        <v>100</v>
      </c>
      <c r="N58" s="79">
        <v>70</v>
      </c>
      <c r="O58" s="79">
        <v>419</v>
      </c>
      <c r="P58" s="79">
        <v>249</v>
      </c>
      <c r="Q58" s="79">
        <v>5026</v>
      </c>
      <c r="R58" s="79">
        <v>3518</v>
      </c>
      <c r="S58" s="79"/>
      <c r="T58" s="79"/>
      <c r="U58" s="79">
        <v>625</v>
      </c>
      <c r="V58" s="64"/>
      <c r="W58" s="64"/>
      <c r="X58" s="64"/>
      <c r="Y58" s="64"/>
      <c r="Z58" s="64"/>
    </row>
    <row r="59" spans="1:26" s="42" customFormat="1" ht="12.75">
      <c r="A59" s="120"/>
      <c r="B59" s="125" t="s">
        <v>364</v>
      </c>
      <c r="C59" s="121" t="s">
        <v>406</v>
      </c>
      <c r="D59" s="122"/>
      <c r="E59" s="123"/>
      <c r="F59" s="122"/>
      <c r="G59" s="122" t="s">
        <v>407</v>
      </c>
      <c r="H59" s="122"/>
      <c r="I59" s="122"/>
      <c r="J59" s="122" t="s">
        <v>408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4"/>
      <c r="W59" s="124"/>
      <c r="X59" s="124"/>
      <c r="Y59" s="124"/>
      <c r="Z59" s="124"/>
    </row>
    <row r="60" spans="1:26" s="42" customFormat="1" ht="12.75">
      <c r="A60" s="120"/>
      <c r="B60" s="125" t="s">
        <v>368</v>
      </c>
      <c r="C60" s="121" t="s">
        <v>403</v>
      </c>
      <c r="D60" s="122"/>
      <c r="E60" s="123"/>
      <c r="F60" s="122"/>
      <c r="G60" s="122" t="s">
        <v>409</v>
      </c>
      <c r="H60" s="122"/>
      <c r="I60" s="122"/>
      <c r="J60" s="122" t="s">
        <v>410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4"/>
      <c r="W60" s="124"/>
      <c r="X60" s="124"/>
      <c r="Y60" s="124"/>
      <c r="Z60" s="124"/>
    </row>
    <row r="61" spans="1:26" ht="36">
      <c r="A61" s="70">
        <v>14</v>
      </c>
      <c r="B61" s="71" t="s">
        <v>111</v>
      </c>
      <c r="C61" s="72">
        <v>2.232</v>
      </c>
      <c r="D61" s="73">
        <v>538.46</v>
      </c>
      <c r="E61" s="74" t="s">
        <v>112</v>
      </c>
      <c r="F61" s="73"/>
      <c r="G61" s="73">
        <v>1202</v>
      </c>
      <c r="H61" s="73" t="s">
        <v>113</v>
      </c>
      <c r="I61" s="73"/>
      <c r="J61" s="73">
        <v>3939</v>
      </c>
      <c r="K61" s="74" t="s">
        <v>114</v>
      </c>
      <c r="L61" s="74" t="s">
        <v>66</v>
      </c>
      <c r="M61" s="74">
        <v>74</v>
      </c>
      <c r="N61" s="74">
        <v>50</v>
      </c>
      <c r="O61" s="74"/>
      <c r="P61" s="74"/>
      <c r="Q61" s="74"/>
      <c r="R61" s="74"/>
      <c r="S61" s="74"/>
      <c r="T61" s="74"/>
      <c r="U61" s="74"/>
      <c r="V61" s="64"/>
      <c r="W61" s="64"/>
      <c r="X61" s="64"/>
      <c r="Y61" s="64"/>
      <c r="Z61" s="64"/>
    </row>
    <row r="62" spans="1:26" ht="60">
      <c r="A62" s="75">
        <v>15</v>
      </c>
      <c r="B62" s="76" t="s">
        <v>115</v>
      </c>
      <c r="C62" s="77">
        <v>0.47016</v>
      </c>
      <c r="D62" s="78">
        <v>1038.56</v>
      </c>
      <c r="E62" s="79" t="s">
        <v>116</v>
      </c>
      <c r="F62" s="78">
        <v>58.43</v>
      </c>
      <c r="G62" s="78" t="s">
        <v>117</v>
      </c>
      <c r="H62" s="78" t="s">
        <v>118</v>
      </c>
      <c r="I62" s="78">
        <v>27</v>
      </c>
      <c r="J62" s="78">
        <v>3601</v>
      </c>
      <c r="K62" s="79" t="s">
        <v>119</v>
      </c>
      <c r="L62" s="79" t="s">
        <v>45</v>
      </c>
      <c r="M62" s="79">
        <v>100</v>
      </c>
      <c r="N62" s="79">
        <v>70</v>
      </c>
      <c r="O62" s="79">
        <v>164</v>
      </c>
      <c r="P62" s="79">
        <v>98</v>
      </c>
      <c r="Q62" s="79">
        <v>1970</v>
      </c>
      <c r="R62" s="79">
        <v>1379</v>
      </c>
      <c r="S62" s="79"/>
      <c r="T62" s="79"/>
      <c r="U62" s="79">
        <v>156</v>
      </c>
      <c r="V62" s="64"/>
      <c r="W62" s="64"/>
      <c r="X62" s="64"/>
      <c r="Y62" s="64"/>
      <c r="Z62" s="64"/>
    </row>
    <row r="63" spans="1:26" s="42" customFormat="1" ht="12.75">
      <c r="A63" s="120"/>
      <c r="B63" s="125" t="s">
        <v>364</v>
      </c>
      <c r="C63" s="121" t="s">
        <v>406</v>
      </c>
      <c r="D63" s="122"/>
      <c r="E63" s="123"/>
      <c r="F63" s="122"/>
      <c r="G63" s="122" t="s">
        <v>411</v>
      </c>
      <c r="H63" s="122"/>
      <c r="I63" s="122"/>
      <c r="J63" s="122" t="s">
        <v>412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4"/>
      <c r="W63" s="124"/>
      <c r="X63" s="124"/>
      <c r="Y63" s="124"/>
      <c r="Z63" s="124"/>
    </row>
    <row r="64" spans="1:26" s="42" customFormat="1" ht="12.75">
      <c r="A64" s="120"/>
      <c r="B64" s="125" t="s">
        <v>368</v>
      </c>
      <c r="C64" s="121" t="s">
        <v>403</v>
      </c>
      <c r="D64" s="122"/>
      <c r="E64" s="123"/>
      <c r="F64" s="122"/>
      <c r="G64" s="122" t="s">
        <v>413</v>
      </c>
      <c r="H64" s="122"/>
      <c r="I64" s="122"/>
      <c r="J64" s="122" t="s">
        <v>414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4"/>
      <c r="W64" s="124"/>
      <c r="X64" s="124"/>
      <c r="Y64" s="124"/>
      <c r="Z64" s="124"/>
    </row>
    <row r="65" spans="1:26" ht="48">
      <c r="A65" s="70">
        <v>16</v>
      </c>
      <c r="B65" s="71" t="s">
        <v>120</v>
      </c>
      <c r="C65" s="72">
        <v>54.07</v>
      </c>
      <c r="D65" s="73">
        <v>19.8</v>
      </c>
      <c r="E65" s="74" t="s">
        <v>121</v>
      </c>
      <c r="F65" s="73"/>
      <c r="G65" s="73">
        <v>1071</v>
      </c>
      <c r="H65" s="73" t="s">
        <v>122</v>
      </c>
      <c r="I65" s="73"/>
      <c r="J65" s="73">
        <v>2214</v>
      </c>
      <c r="K65" s="74" t="s">
        <v>123</v>
      </c>
      <c r="L65" s="74" t="s">
        <v>66</v>
      </c>
      <c r="M65" s="74">
        <v>74</v>
      </c>
      <c r="N65" s="74">
        <v>50</v>
      </c>
      <c r="O65" s="74"/>
      <c r="P65" s="74"/>
      <c r="Q65" s="74"/>
      <c r="R65" s="74"/>
      <c r="S65" s="74"/>
      <c r="T65" s="74"/>
      <c r="U65" s="74"/>
      <c r="V65" s="64"/>
      <c r="W65" s="64"/>
      <c r="X65" s="64"/>
      <c r="Y65" s="64"/>
      <c r="Z65" s="64"/>
    </row>
    <row r="66" spans="1:26" ht="48">
      <c r="A66" s="75">
        <v>18</v>
      </c>
      <c r="B66" s="76" t="s">
        <v>124</v>
      </c>
      <c r="C66" s="77">
        <v>0.12</v>
      </c>
      <c r="D66" s="78">
        <v>7994.22</v>
      </c>
      <c r="E66" s="79" t="s">
        <v>125</v>
      </c>
      <c r="F66" s="78" t="s">
        <v>126</v>
      </c>
      <c r="G66" s="78" t="s">
        <v>127</v>
      </c>
      <c r="H66" s="78" t="s">
        <v>128</v>
      </c>
      <c r="I66" s="78" t="s">
        <v>129</v>
      </c>
      <c r="J66" s="78">
        <v>6310</v>
      </c>
      <c r="K66" s="79" t="s">
        <v>130</v>
      </c>
      <c r="L66" s="79" t="s">
        <v>45</v>
      </c>
      <c r="M66" s="79">
        <v>130</v>
      </c>
      <c r="N66" s="79">
        <v>85</v>
      </c>
      <c r="O66" s="79">
        <v>371</v>
      </c>
      <c r="P66" s="79">
        <v>206</v>
      </c>
      <c r="Q66" s="79">
        <v>4450</v>
      </c>
      <c r="R66" s="79">
        <v>2910</v>
      </c>
      <c r="S66" s="79"/>
      <c r="T66" s="79"/>
      <c r="U66" s="79" t="s">
        <v>131</v>
      </c>
      <c r="V66" s="64"/>
      <c r="W66" s="64"/>
      <c r="X66" s="64"/>
      <c r="Y66" s="64"/>
      <c r="Z66" s="64"/>
    </row>
    <row r="67" spans="1:26" s="42" customFormat="1" ht="12.75">
      <c r="A67" s="120"/>
      <c r="B67" s="125" t="s">
        <v>364</v>
      </c>
      <c r="C67" s="121" t="s">
        <v>382</v>
      </c>
      <c r="D67" s="122"/>
      <c r="E67" s="123"/>
      <c r="F67" s="122"/>
      <c r="G67" s="122" t="s">
        <v>415</v>
      </c>
      <c r="H67" s="122"/>
      <c r="I67" s="122"/>
      <c r="J67" s="122" t="s">
        <v>416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4"/>
      <c r="W67" s="124"/>
      <c r="X67" s="124"/>
      <c r="Y67" s="124"/>
      <c r="Z67" s="124"/>
    </row>
    <row r="68" spans="1:26" s="42" customFormat="1" ht="12.75">
      <c r="A68" s="120"/>
      <c r="B68" s="125" t="s">
        <v>368</v>
      </c>
      <c r="C68" s="121" t="s">
        <v>417</v>
      </c>
      <c r="D68" s="122"/>
      <c r="E68" s="123"/>
      <c r="F68" s="122"/>
      <c r="G68" s="122" t="s">
        <v>418</v>
      </c>
      <c r="H68" s="122"/>
      <c r="I68" s="122"/>
      <c r="J68" s="122" t="s">
        <v>419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4"/>
      <c r="W68" s="124"/>
      <c r="X68" s="124"/>
      <c r="Y68" s="124"/>
      <c r="Z68" s="124"/>
    </row>
    <row r="69" spans="1:26" ht="60">
      <c r="A69" s="70">
        <v>19</v>
      </c>
      <c r="B69" s="71" t="s">
        <v>132</v>
      </c>
      <c r="C69" s="72">
        <v>3</v>
      </c>
      <c r="D69" s="73">
        <v>595</v>
      </c>
      <c r="E69" s="74" t="s">
        <v>133</v>
      </c>
      <c r="F69" s="73"/>
      <c r="G69" s="73">
        <v>1785</v>
      </c>
      <c r="H69" s="73" t="s">
        <v>134</v>
      </c>
      <c r="I69" s="73"/>
      <c r="J69" s="73">
        <v>10599</v>
      </c>
      <c r="K69" s="74" t="s">
        <v>135</v>
      </c>
      <c r="L69" s="74" t="s">
        <v>66</v>
      </c>
      <c r="M69" s="74">
        <v>130</v>
      </c>
      <c r="N69" s="74">
        <v>85</v>
      </c>
      <c r="O69" s="74"/>
      <c r="P69" s="74"/>
      <c r="Q69" s="74"/>
      <c r="R69" s="74"/>
      <c r="S69" s="74"/>
      <c r="T69" s="74"/>
      <c r="U69" s="74"/>
      <c r="V69" s="64"/>
      <c r="W69" s="64"/>
      <c r="X69" s="64"/>
      <c r="Y69" s="64"/>
      <c r="Z69" s="64"/>
    </row>
    <row r="70" spans="1:26" ht="60">
      <c r="A70" s="70">
        <v>20</v>
      </c>
      <c r="B70" s="71" t="s">
        <v>136</v>
      </c>
      <c r="C70" s="72">
        <v>1</v>
      </c>
      <c r="D70" s="73">
        <v>324.86</v>
      </c>
      <c r="E70" s="74" t="s">
        <v>137</v>
      </c>
      <c r="F70" s="73"/>
      <c r="G70" s="73">
        <v>325</v>
      </c>
      <c r="H70" s="73" t="s">
        <v>138</v>
      </c>
      <c r="I70" s="73"/>
      <c r="J70" s="73">
        <v>2205</v>
      </c>
      <c r="K70" s="74" t="s">
        <v>139</v>
      </c>
      <c r="L70" s="74" t="s">
        <v>66</v>
      </c>
      <c r="M70" s="74">
        <v>74</v>
      </c>
      <c r="N70" s="74">
        <v>50</v>
      </c>
      <c r="O70" s="74"/>
      <c r="P70" s="74"/>
      <c r="Q70" s="74"/>
      <c r="R70" s="74"/>
      <c r="S70" s="74"/>
      <c r="T70" s="74"/>
      <c r="U70" s="74"/>
      <c r="V70" s="64"/>
      <c r="W70" s="64"/>
      <c r="X70" s="64"/>
      <c r="Y70" s="64"/>
      <c r="Z70" s="64"/>
    </row>
    <row r="71" spans="1:26" ht="60">
      <c r="A71" s="75">
        <v>21</v>
      </c>
      <c r="B71" s="76" t="s">
        <v>140</v>
      </c>
      <c r="C71" s="77">
        <v>0.72</v>
      </c>
      <c r="D71" s="78">
        <v>675.66</v>
      </c>
      <c r="E71" s="79" t="s">
        <v>141</v>
      </c>
      <c r="F71" s="78" t="s">
        <v>142</v>
      </c>
      <c r="G71" s="78" t="s">
        <v>143</v>
      </c>
      <c r="H71" s="78" t="s">
        <v>144</v>
      </c>
      <c r="I71" s="78" t="s">
        <v>145</v>
      </c>
      <c r="J71" s="78">
        <v>4469</v>
      </c>
      <c r="K71" s="79" t="s">
        <v>146</v>
      </c>
      <c r="L71" s="79" t="s">
        <v>45</v>
      </c>
      <c r="M71" s="79">
        <v>108</v>
      </c>
      <c r="N71" s="79">
        <v>68</v>
      </c>
      <c r="O71" s="79">
        <v>319</v>
      </c>
      <c r="P71" s="79">
        <v>171</v>
      </c>
      <c r="Q71" s="79">
        <v>3829</v>
      </c>
      <c r="R71" s="79">
        <v>2411</v>
      </c>
      <c r="S71" s="79"/>
      <c r="T71" s="79"/>
      <c r="U71" s="79" t="s">
        <v>147</v>
      </c>
      <c r="V71" s="64"/>
      <c r="W71" s="64"/>
      <c r="X71" s="64"/>
      <c r="Y71" s="64"/>
      <c r="Z71" s="64"/>
    </row>
    <row r="72" spans="1:26" s="42" customFormat="1" ht="12.75">
      <c r="A72" s="128"/>
      <c r="B72" s="132" t="s">
        <v>364</v>
      </c>
      <c r="C72" s="129" t="s">
        <v>420</v>
      </c>
      <c r="D72" s="130"/>
      <c r="E72" s="131"/>
      <c r="F72" s="130"/>
      <c r="G72" s="130" t="s">
        <v>421</v>
      </c>
      <c r="H72" s="130"/>
      <c r="I72" s="130"/>
      <c r="J72" s="130" t="s">
        <v>422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24"/>
      <c r="W72" s="124"/>
      <c r="X72" s="124"/>
      <c r="Y72" s="124"/>
      <c r="Z72" s="124"/>
    </row>
    <row r="73" spans="1:26" s="42" customFormat="1" ht="12.75">
      <c r="A73" s="128"/>
      <c r="B73" s="132" t="s">
        <v>368</v>
      </c>
      <c r="C73" s="129" t="s">
        <v>423</v>
      </c>
      <c r="D73" s="130"/>
      <c r="E73" s="131"/>
      <c r="F73" s="130"/>
      <c r="G73" s="130" t="s">
        <v>424</v>
      </c>
      <c r="H73" s="130"/>
      <c r="I73" s="130"/>
      <c r="J73" s="130" t="s">
        <v>425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24"/>
      <c r="W73" s="124"/>
      <c r="X73" s="124"/>
      <c r="Y73" s="124"/>
      <c r="Z73" s="124"/>
    </row>
    <row r="74" spans="1:26" ht="36">
      <c r="A74" s="161" t="s">
        <v>148</v>
      </c>
      <c r="B74" s="161"/>
      <c r="C74" s="161"/>
      <c r="D74" s="161"/>
      <c r="E74" s="161"/>
      <c r="F74" s="161"/>
      <c r="G74" s="80">
        <v>20934</v>
      </c>
      <c r="H74" s="80" t="s">
        <v>149</v>
      </c>
      <c r="I74" s="80" t="s">
        <v>150</v>
      </c>
      <c r="J74" s="80">
        <v>112826</v>
      </c>
      <c r="K74" s="80" t="s">
        <v>151</v>
      </c>
      <c r="L74" s="80"/>
      <c r="M74" s="80"/>
      <c r="N74" s="80"/>
      <c r="O74" s="80"/>
      <c r="P74" s="80"/>
      <c r="Q74" s="80"/>
      <c r="R74" s="80"/>
      <c r="S74" s="80"/>
      <c r="T74" s="80"/>
      <c r="U74" s="80" t="s">
        <v>152</v>
      </c>
      <c r="V74" s="64"/>
      <c r="W74" s="64"/>
      <c r="X74" s="64"/>
      <c r="Y74" s="64"/>
      <c r="Z74" s="64"/>
    </row>
    <row r="75" spans="1:26" ht="12.75">
      <c r="A75" s="161" t="s">
        <v>153</v>
      </c>
      <c r="B75" s="161"/>
      <c r="C75" s="161"/>
      <c r="D75" s="161"/>
      <c r="E75" s="161"/>
      <c r="F75" s="161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64"/>
      <c r="W75" s="64"/>
      <c r="X75" s="64"/>
      <c r="Y75" s="64"/>
      <c r="Z75" s="64"/>
    </row>
    <row r="76" spans="1:26" ht="12.75">
      <c r="A76" s="161" t="s">
        <v>154</v>
      </c>
      <c r="B76" s="161"/>
      <c r="C76" s="161"/>
      <c r="D76" s="161"/>
      <c r="E76" s="161"/>
      <c r="F76" s="161"/>
      <c r="G76" s="80">
        <v>2131</v>
      </c>
      <c r="H76" s="80"/>
      <c r="I76" s="80"/>
      <c r="J76" s="80">
        <v>25661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64"/>
      <c r="W76" s="64"/>
      <c r="X76" s="64"/>
      <c r="Y76" s="64"/>
      <c r="Z76" s="64"/>
    </row>
    <row r="77" spans="1:26" ht="12.75">
      <c r="A77" s="161" t="s">
        <v>155</v>
      </c>
      <c r="B77" s="161"/>
      <c r="C77" s="161"/>
      <c r="D77" s="161"/>
      <c r="E77" s="161"/>
      <c r="F77" s="161"/>
      <c r="G77" s="80">
        <v>15966</v>
      </c>
      <c r="H77" s="80"/>
      <c r="I77" s="80"/>
      <c r="J77" s="80">
        <v>74158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64"/>
      <c r="W77" s="64"/>
      <c r="X77" s="64"/>
      <c r="Y77" s="64"/>
      <c r="Z77" s="64"/>
    </row>
    <row r="78" spans="1:26" ht="12.75">
      <c r="A78" s="161" t="s">
        <v>156</v>
      </c>
      <c r="B78" s="161"/>
      <c r="C78" s="161"/>
      <c r="D78" s="161"/>
      <c r="E78" s="161"/>
      <c r="F78" s="161"/>
      <c r="G78" s="80">
        <v>3195</v>
      </c>
      <c r="H78" s="80"/>
      <c r="I78" s="80"/>
      <c r="J78" s="80">
        <v>17377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64"/>
      <c r="W78" s="64"/>
      <c r="X78" s="64"/>
      <c r="Y78" s="64"/>
      <c r="Z78" s="64"/>
    </row>
    <row r="79" spans="1:26" ht="12.75">
      <c r="A79" s="166" t="s">
        <v>157</v>
      </c>
      <c r="B79" s="166"/>
      <c r="C79" s="166"/>
      <c r="D79" s="166"/>
      <c r="E79" s="166"/>
      <c r="F79" s="166"/>
      <c r="G79" s="80">
        <v>2453</v>
      </c>
      <c r="H79" s="80"/>
      <c r="I79" s="80"/>
      <c r="J79" s="80">
        <v>29523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64"/>
      <c r="W79" s="64"/>
      <c r="X79" s="64"/>
      <c r="Y79" s="64"/>
      <c r="Z79" s="64"/>
    </row>
    <row r="80" spans="1:26" ht="12.75">
      <c r="A80" s="166" t="s">
        <v>158</v>
      </c>
      <c r="B80" s="166"/>
      <c r="C80" s="166"/>
      <c r="D80" s="166"/>
      <c r="E80" s="166"/>
      <c r="F80" s="166"/>
      <c r="G80" s="80">
        <v>1395</v>
      </c>
      <c r="H80" s="80"/>
      <c r="I80" s="80"/>
      <c r="J80" s="80">
        <v>19766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64"/>
      <c r="W80" s="64"/>
      <c r="X80" s="64"/>
      <c r="Y80" s="64"/>
      <c r="Z80" s="64"/>
    </row>
    <row r="81" spans="1:26" ht="12.75">
      <c r="A81" s="166" t="s">
        <v>159</v>
      </c>
      <c r="B81" s="166"/>
      <c r="C81" s="166"/>
      <c r="D81" s="166"/>
      <c r="E81" s="166"/>
      <c r="F81" s="166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64"/>
      <c r="W81" s="64"/>
      <c r="X81" s="64"/>
      <c r="Y81" s="64"/>
      <c r="Z81" s="64"/>
    </row>
    <row r="82" spans="1:26" ht="12.75">
      <c r="A82" s="161" t="s">
        <v>160</v>
      </c>
      <c r="B82" s="161"/>
      <c r="C82" s="161"/>
      <c r="D82" s="161"/>
      <c r="E82" s="161"/>
      <c r="F82" s="161"/>
      <c r="G82" s="80">
        <v>647</v>
      </c>
      <c r="H82" s="80"/>
      <c r="I82" s="80"/>
      <c r="J82" s="80">
        <v>4941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64"/>
      <c r="W82" s="64"/>
      <c r="X82" s="64"/>
      <c r="Y82" s="64"/>
      <c r="Z82" s="64"/>
    </row>
    <row r="83" spans="1:26" ht="12.75">
      <c r="A83" s="161" t="s">
        <v>161</v>
      </c>
      <c r="B83" s="161"/>
      <c r="C83" s="161"/>
      <c r="D83" s="161"/>
      <c r="E83" s="161"/>
      <c r="F83" s="161"/>
      <c r="G83" s="80">
        <v>153</v>
      </c>
      <c r="H83" s="80"/>
      <c r="I83" s="80"/>
      <c r="J83" s="80">
        <v>1881</v>
      </c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64"/>
      <c r="W83" s="64"/>
      <c r="X83" s="64"/>
      <c r="Y83" s="64"/>
      <c r="Z83" s="64"/>
    </row>
    <row r="84" spans="1:26" ht="12.75">
      <c r="A84" s="161" t="s">
        <v>162</v>
      </c>
      <c r="B84" s="161"/>
      <c r="C84" s="161"/>
      <c r="D84" s="161"/>
      <c r="E84" s="161"/>
      <c r="F84" s="161"/>
      <c r="G84" s="80">
        <v>8371</v>
      </c>
      <c r="H84" s="80"/>
      <c r="I84" s="80"/>
      <c r="J84" s="80">
        <v>55834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64"/>
      <c r="W84" s="64"/>
      <c r="X84" s="64"/>
      <c r="Y84" s="64"/>
      <c r="Z84" s="64"/>
    </row>
    <row r="85" spans="1:26" ht="12.75" customHeight="1">
      <c r="A85" s="161" t="s">
        <v>163</v>
      </c>
      <c r="B85" s="161"/>
      <c r="C85" s="161"/>
      <c r="D85" s="161"/>
      <c r="E85" s="161"/>
      <c r="F85" s="161"/>
      <c r="G85" s="80">
        <v>8366</v>
      </c>
      <c r="H85" s="80"/>
      <c r="I85" s="80"/>
      <c r="J85" s="80">
        <v>38959</v>
      </c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64"/>
      <c r="W85" s="64"/>
      <c r="X85" s="64"/>
      <c r="Y85" s="64"/>
      <c r="Z85" s="64"/>
    </row>
    <row r="86" spans="1:26" ht="12.75">
      <c r="A86" s="161" t="s">
        <v>164</v>
      </c>
      <c r="B86" s="161"/>
      <c r="C86" s="161"/>
      <c r="D86" s="161"/>
      <c r="E86" s="161"/>
      <c r="F86" s="161"/>
      <c r="G86" s="80">
        <v>216</v>
      </c>
      <c r="H86" s="80"/>
      <c r="I86" s="80"/>
      <c r="J86" s="80">
        <v>1512</v>
      </c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64"/>
      <c r="W86" s="64"/>
      <c r="X86" s="64"/>
      <c r="Y86" s="64"/>
      <c r="Z86" s="64"/>
    </row>
    <row r="87" spans="1:26" ht="12.75">
      <c r="A87" s="161" t="s">
        <v>165</v>
      </c>
      <c r="B87" s="161"/>
      <c r="C87" s="161"/>
      <c r="D87" s="161"/>
      <c r="E87" s="161"/>
      <c r="F87" s="161"/>
      <c r="G87" s="80">
        <v>2732</v>
      </c>
      <c r="H87" s="80"/>
      <c r="I87" s="80"/>
      <c r="J87" s="80">
        <v>24010</v>
      </c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64"/>
      <c r="W87" s="64"/>
      <c r="X87" s="64"/>
      <c r="Y87" s="64"/>
      <c r="Z87" s="64"/>
    </row>
    <row r="88" spans="1:26" ht="12.75" customHeight="1">
      <c r="A88" s="161" t="s">
        <v>166</v>
      </c>
      <c r="B88" s="161"/>
      <c r="C88" s="161"/>
      <c r="D88" s="161"/>
      <c r="E88" s="161"/>
      <c r="F88" s="161"/>
      <c r="G88" s="80">
        <v>3321</v>
      </c>
      <c r="H88" s="80"/>
      <c r="I88" s="80"/>
      <c r="J88" s="80">
        <v>24269</v>
      </c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64"/>
      <c r="W88" s="64"/>
      <c r="X88" s="64"/>
      <c r="Y88" s="64"/>
      <c r="Z88" s="64"/>
    </row>
    <row r="89" spans="1:26" ht="12.75">
      <c r="A89" s="161" t="s">
        <v>167</v>
      </c>
      <c r="B89" s="161"/>
      <c r="C89" s="161"/>
      <c r="D89" s="161"/>
      <c r="E89" s="161"/>
      <c r="F89" s="161"/>
      <c r="G89" s="80">
        <v>976</v>
      </c>
      <c r="H89" s="80"/>
      <c r="I89" s="80"/>
      <c r="J89" s="80">
        <v>10709</v>
      </c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64"/>
      <c r="W89" s="64"/>
      <c r="X89" s="64"/>
      <c r="Y89" s="64"/>
      <c r="Z89" s="64"/>
    </row>
    <row r="90" spans="1:26" ht="12.75">
      <c r="A90" s="161" t="s">
        <v>168</v>
      </c>
      <c r="B90" s="161"/>
      <c r="C90" s="161"/>
      <c r="D90" s="161"/>
      <c r="E90" s="161"/>
      <c r="F90" s="161"/>
      <c r="G90" s="80">
        <v>24782</v>
      </c>
      <c r="H90" s="80"/>
      <c r="I90" s="80"/>
      <c r="J90" s="80">
        <v>162115</v>
      </c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64"/>
      <c r="W90" s="64"/>
      <c r="X90" s="64"/>
      <c r="Y90" s="64"/>
      <c r="Z90" s="64"/>
    </row>
    <row r="91" spans="1:26" s="134" customFormat="1" ht="12.75">
      <c r="A91" s="145" t="s">
        <v>169</v>
      </c>
      <c r="B91" s="146"/>
      <c r="C91" s="146"/>
      <c r="D91" s="146"/>
      <c r="E91" s="146"/>
      <c r="F91" s="147"/>
      <c r="G91" s="133">
        <v>24782</v>
      </c>
      <c r="H91" s="133"/>
      <c r="I91" s="133"/>
      <c r="J91" s="133">
        <v>162115</v>
      </c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59"/>
      <c r="W91" s="59"/>
      <c r="X91" s="59"/>
      <c r="Y91" s="59"/>
      <c r="Z91" s="59"/>
    </row>
    <row r="92" spans="1:26" s="137" customFormat="1" ht="12.75">
      <c r="A92" s="148" t="s">
        <v>426</v>
      </c>
      <c r="B92" s="149"/>
      <c r="C92" s="149"/>
      <c r="D92" s="149"/>
      <c r="E92" s="149"/>
      <c r="F92" s="150"/>
      <c r="G92" s="138">
        <v>115</v>
      </c>
      <c r="H92" s="135"/>
      <c r="I92" s="135"/>
      <c r="J92" s="138">
        <v>115</v>
      </c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6"/>
      <c r="W92" s="136"/>
      <c r="X92" s="136"/>
      <c r="Y92" s="136"/>
      <c r="Z92" s="136"/>
    </row>
    <row r="93" spans="1:26" s="137" customFormat="1" ht="12.75">
      <c r="A93" s="148" t="s">
        <v>427</v>
      </c>
      <c r="B93" s="149"/>
      <c r="C93" s="149"/>
      <c r="D93" s="149"/>
      <c r="E93" s="149"/>
      <c r="F93" s="150"/>
      <c r="G93" s="138">
        <v>65</v>
      </c>
      <c r="H93" s="135"/>
      <c r="I93" s="135"/>
      <c r="J93" s="138">
        <v>77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36"/>
      <c r="X93" s="136"/>
      <c r="Y93" s="136"/>
      <c r="Z93" s="136"/>
    </row>
    <row r="94" spans="1:26" ht="12.75">
      <c r="A94" s="65"/>
      <c r="B94" s="119" t="s">
        <v>362</v>
      </c>
      <c r="C94" s="65"/>
      <c r="D94" s="65"/>
      <c r="E94" s="65"/>
      <c r="F94" s="65"/>
      <c r="G94" s="65"/>
      <c r="H94" s="65"/>
      <c r="I94" s="65"/>
      <c r="J94" s="119">
        <v>29181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4"/>
      <c r="W94" s="64"/>
      <c r="X94" s="64"/>
      <c r="Y94" s="64"/>
      <c r="Z94" s="64"/>
    </row>
    <row r="95" spans="1:26" ht="12.75">
      <c r="A95" s="45"/>
      <c r="B95" s="59" t="s">
        <v>363</v>
      </c>
      <c r="C95" s="46"/>
      <c r="D95" s="46"/>
      <c r="E95" s="46"/>
      <c r="F95" s="46"/>
      <c r="G95" s="46"/>
      <c r="H95" s="46"/>
      <c r="I95" s="46"/>
      <c r="J95" s="59">
        <v>191296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64"/>
      <c r="W95" s="64"/>
      <c r="X95" s="64"/>
      <c r="Y95" s="64"/>
      <c r="Z95" s="64"/>
    </row>
    <row r="96" spans="1:26" ht="12.7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64"/>
      <c r="W96" s="64"/>
      <c r="X96" s="64"/>
      <c r="Y96" s="64"/>
      <c r="Z96" s="64"/>
    </row>
    <row r="97" spans="1:26" ht="12.75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64"/>
      <c r="W97" s="64"/>
      <c r="X97" s="64"/>
      <c r="Y97" s="64"/>
      <c r="Z97" s="64"/>
    </row>
    <row r="98" spans="1:26" ht="12.75">
      <c r="A98" s="162" t="s">
        <v>170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46"/>
      <c r="U98" s="46"/>
      <c r="V98" s="64"/>
      <c r="W98" s="64"/>
      <c r="X98" s="64"/>
      <c r="Y98" s="64"/>
      <c r="Z98" s="64"/>
    </row>
    <row r="99" spans="1:26" ht="12.7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64"/>
      <c r="W99" s="64"/>
      <c r="X99" s="64"/>
      <c r="Y99" s="64"/>
      <c r="Z99" s="64"/>
    </row>
    <row r="100" spans="1:26" ht="12.75">
      <c r="A100" s="157" t="s">
        <v>171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81" t="s">
        <v>172</v>
      </c>
      <c r="U100" s="81" t="s">
        <v>173</v>
      </c>
      <c r="V100" s="64"/>
      <c r="W100" s="64"/>
      <c r="X100" s="64"/>
      <c r="Y100" s="64"/>
      <c r="Z100" s="64"/>
    </row>
    <row r="101" spans="1:26" ht="12.75">
      <c r="A101" s="159" t="s">
        <v>174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82"/>
      <c r="U101" s="85"/>
      <c r="V101" s="64"/>
      <c r="W101" s="64"/>
      <c r="X101" s="64"/>
      <c r="Y101" s="64"/>
      <c r="Z101" s="64"/>
    </row>
    <row r="102" spans="1:26" ht="12.75">
      <c r="A102" s="156" t="s">
        <v>175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82"/>
      <c r="U102" s="85"/>
      <c r="V102" s="64"/>
      <c r="W102" s="64"/>
      <c r="X102" s="64"/>
      <c r="Y102" s="64"/>
      <c r="Z102" s="64"/>
    </row>
    <row r="103" spans="1:26" ht="12.75">
      <c r="A103" s="151" t="s">
        <v>176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83">
        <v>95</v>
      </c>
      <c r="U103" s="86">
        <v>50</v>
      </c>
      <c r="V103" s="64"/>
      <c r="W103" s="64"/>
      <c r="X103" s="64"/>
      <c r="Y103" s="64"/>
      <c r="Z103" s="64"/>
    </row>
    <row r="104" spans="1:26" ht="12.75">
      <c r="A104" s="151" t="s">
        <v>177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83"/>
      <c r="U104" s="86"/>
      <c r="V104" s="64"/>
      <c r="W104" s="64"/>
      <c r="X104" s="64"/>
      <c r="Y104" s="64"/>
      <c r="Z104" s="64"/>
    </row>
    <row r="105" spans="1:26" ht="12.75">
      <c r="A105" s="151" t="s">
        <v>178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83"/>
      <c r="U105" s="86"/>
      <c r="V105" s="64"/>
      <c r="W105" s="64"/>
      <c r="X105" s="64"/>
      <c r="Y105" s="64"/>
      <c r="Z105" s="64"/>
    </row>
    <row r="106" spans="1:26" ht="12.75">
      <c r="A106" s="151" t="s">
        <v>179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83">
        <v>80</v>
      </c>
      <c r="U106" s="86">
        <v>45</v>
      </c>
      <c r="V106" s="64"/>
      <c r="W106" s="64"/>
      <c r="X106" s="64"/>
      <c r="Y106" s="64"/>
      <c r="Z106" s="64"/>
    </row>
    <row r="107" spans="1:26" ht="12.75">
      <c r="A107" s="151" t="s">
        <v>180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83"/>
      <c r="U107" s="86"/>
      <c r="V107" s="64"/>
      <c r="W107" s="64"/>
      <c r="X107" s="64"/>
      <c r="Y107" s="64"/>
      <c r="Z107" s="64"/>
    </row>
    <row r="108" spans="1:26" ht="12.75">
      <c r="A108" s="151" t="s">
        <v>181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83">
        <v>130</v>
      </c>
      <c r="U108" s="86">
        <v>89</v>
      </c>
      <c r="V108" s="64"/>
      <c r="W108" s="64"/>
      <c r="X108" s="64"/>
      <c r="Y108" s="64"/>
      <c r="Z108" s="64"/>
    </row>
    <row r="109" spans="1:26" ht="12.75">
      <c r="A109" s="151" t="s">
        <v>182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83"/>
      <c r="U109" s="86"/>
      <c r="V109" s="64"/>
      <c r="W109" s="64"/>
      <c r="X109" s="64"/>
      <c r="Y109" s="64"/>
      <c r="Z109" s="64"/>
    </row>
    <row r="110" spans="1:26" ht="12.75">
      <c r="A110" s="151" t="s">
        <v>183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83"/>
      <c r="U110" s="86"/>
      <c r="V110" s="64"/>
      <c r="W110" s="64"/>
      <c r="X110" s="64"/>
      <c r="Y110" s="64"/>
      <c r="Z110" s="64"/>
    </row>
    <row r="111" spans="1:26" ht="12.75">
      <c r="A111" s="151" t="s">
        <v>184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83"/>
      <c r="U111" s="86"/>
      <c r="V111" s="64"/>
      <c r="W111" s="64"/>
      <c r="X111" s="64"/>
      <c r="Y111" s="64"/>
      <c r="Z111" s="64"/>
    </row>
    <row r="112" spans="1:26" ht="12.75">
      <c r="A112" s="151" t="s">
        <v>185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83"/>
      <c r="U112" s="86"/>
      <c r="V112" s="64"/>
      <c r="W112" s="64"/>
      <c r="X112" s="64"/>
      <c r="Y112" s="64"/>
      <c r="Z112" s="64"/>
    </row>
    <row r="113" spans="1:26" ht="12.75">
      <c r="A113" s="151" t="s">
        <v>186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83"/>
      <c r="U113" s="86"/>
      <c r="V113" s="64"/>
      <c r="W113" s="64"/>
      <c r="X113" s="64"/>
      <c r="Y113" s="64"/>
      <c r="Z113" s="64"/>
    </row>
    <row r="114" spans="1:26" ht="12.75">
      <c r="A114" s="151" t="s">
        <v>187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83">
        <v>90</v>
      </c>
      <c r="U114" s="86">
        <v>70</v>
      </c>
      <c r="V114" s="64"/>
      <c r="W114" s="64"/>
      <c r="X114" s="64"/>
      <c r="Y114" s="64"/>
      <c r="Z114" s="64"/>
    </row>
    <row r="115" spans="1:26" ht="12.75">
      <c r="A115" s="151" t="s">
        <v>188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83"/>
      <c r="U115" s="86"/>
      <c r="V115" s="64"/>
      <c r="W115" s="64"/>
      <c r="X115" s="64"/>
      <c r="Y115" s="64"/>
      <c r="Z115" s="64"/>
    </row>
    <row r="116" spans="1:26" ht="12.75">
      <c r="A116" s="151" t="s">
        <v>189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83">
        <v>100</v>
      </c>
      <c r="U116" s="86">
        <v>70</v>
      </c>
      <c r="V116" s="64"/>
      <c r="W116" s="64"/>
      <c r="X116" s="64"/>
      <c r="Y116" s="64"/>
      <c r="Z116" s="64"/>
    </row>
    <row r="117" spans="1:26" ht="12.75">
      <c r="A117" s="151" t="s">
        <v>190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83"/>
      <c r="U117" s="86"/>
      <c r="V117" s="64"/>
      <c r="W117" s="64"/>
      <c r="X117" s="64"/>
      <c r="Y117" s="64"/>
      <c r="Z117" s="64"/>
    </row>
    <row r="118" spans="1:26" ht="12.75">
      <c r="A118" s="151" t="s">
        <v>191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83"/>
      <c r="U118" s="86"/>
      <c r="V118" s="64"/>
      <c r="W118" s="64"/>
      <c r="X118" s="64"/>
      <c r="Y118" s="64"/>
      <c r="Z118" s="64"/>
    </row>
    <row r="119" spans="1:26" ht="12.75">
      <c r="A119" s="151" t="s">
        <v>192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83">
        <v>130</v>
      </c>
      <c r="U119" s="86">
        <v>85</v>
      </c>
      <c r="V119" s="64"/>
      <c r="W119" s="64"/>
      <c r="X119" s="64"/>
      <c r="Y119" s="64"/>
      <c r="Z119" s="64"/>
    </row>
    <row r="120" spans="1:26" ht="12.75">
      <c r="A120" s="151" t="s">
        <v>193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83"/>
      <c r="U120" s="86"/>
      <c r="V120" s="64"/>
      <c r="W120" s="64"/>
      <c r="X120" s="64"/>
      <c r="Y120" s="64"/>
      <c r="Z120" s="64"/>
    </row>
    <row r="121" spans="1:26" ht="12.75">
      <c r="A121" s="151" t="s">
        <v>194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83"/>
      <c r="U121" s="86"/>
      <c r="V121" s="64"/>
      <c r="W121" s="64"/>
      <c r="X121" s="64"/>
      <c r="Y121" s="64"/>
      <c r="Z121" s="64"/>
    </row>
    <row r="122" spans="1:26" ht="12.75">
      <c r="A122" s="156" t="s">
        <v>195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83"/>
      <c r="U122" s="86"/>
      <c r="V122" s="64"/>
      <c r="W122" s="64"/>
      <c r="X122" s="64"/>
      <c r="Y122" s="64"/>
      <c r="Z122" s="64"/>
    </row>
    <row r="123" spans="1:26" ht="12.75">
      <c r="A123" s="151" t="s">
        <v>196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83">
        <v>74</v>
      </c>
      <c r="U123" s="86">
        <v>50</v>
      </c>
      <c r="V123" s="64"/>
      <c r="W123" s="64"/>
      <c r="X123" s="64"/>
      <c r="Y123" s="64"/>
      <c r="Z123" s="64"/>
    </row>
    <row r="124" spans="1:26" ht="12.75">
      <c r="A124" s="151" t="s">
        <v>197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83"/>
      <c r="U124" s="86"/>
      <c r="V124" s="64"/>
      <c r="W124" s="64"/>
      <c r="X124" s="64"/>
      <c r="Y124" s="64"/>
      <c r="Z124" s="64"/>
    </row>
    <row r="125" spans="1:26" ht="12.75">
      <c r="A125" s="151" t="s">
        <v>198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83"/>
      <c r="U125" s="86"/>
      <c r="V125" s="64"/>
      <c r="W125" s="64"/>
      <c r="X125" s="64"/>
      <c r="Y125" s="64"/>
      <c r="Z125" s="64"/>
    </row>
    <row r="126" spans="1:26" ht="12.75">
      <c r="A126" s="151" t="s">
        <v>199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83"/>
      <c r="U126" s="86"/>
      <c r="V126" s="64"/>
      <c r="W126" s="64"/>
      <c r="X126" s="64"/>
      <c r="Y126" s="64"/>
      <c r="Z126" s="64"/>
    </row>
    <row r="127" spans="1:26" ht="12.75">
      <c r="A127" s="151" t="s">
        <v>200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83"/>
      <c r="U127" s="86"/>
      <c r="V127" s="64"/>
      <c r="W127" s="64"/>
      <c r="X127" s="64"/>
      <c r="Y127" s="64"/>
      <c r="Z127" s="64"/>
    </row>
    <row r="128" spans="1:26" ht="12.75">
      <c r="A128" s="151" t="s">
        <v>201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83"/>
      <c r="U128" s="86"/>
      <c r="V128" s="64"/>
      <c r="W128" s="64"/>
      <c r="X128" s="64"/>
      <c r="Y128" s="64"/>
      <c r="Z128" s="64"/>
    </row>
    <row r="129" spans="1:26" ht="12.75">
      <c r="A129" s="151" t="s">
        <v>202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83">
        <v>108</v>
      </c>
      <c r="U129" s="86">
        <v>68</v>
      </c>
      <c r="V129" s="64"/>
      <c r="W129" s="64"/>
      <c r="X129" s="64"/>
      <c r="Y129" s="64"/>
      <c r="Z129" s="64"/>
    </row>
    <row r="130" spans="1:26" ht="12.75">
      <c r="A130" s="151" t="s">
        <v>203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83"/>
      <c r="U130" s="86"/>
      <c r="V130" s="64"/>
      <c r="W130" s="64"/>
      <c r="X130" s="64"/>
      <c r="Y130" s="64"/>
      <c r="Z130" s="64"/>
    </row>
    <row r="131" spans="1:26" ht="12.75">
      <c r="A131" s="155" t="s">
        <v>204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83"/>
      <c r="U131" s="86"/>
      <c r="V131" s="64"/>
      <c r="W131" s="64"/>
      <c r="X131" s="64"/>
      <c r="Y131" s="64"/>
      <c r="Z131" s="64"/>
    </row>
    <row r="132" spans="1:26" ht="12.75">
      <c r="A132" s="156" t="s">
        <v>205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83"/>
      <c r="U132" s="86"/>
      <c r="V132" s="64"/>
      <c r="W132" s="64"/>
      <c r="X132" s="64"/>
      <c r="Y132" s="64"/>
      <c r="Z132" s="64"/>
    </row>
    <row r="133" spans="1:26" ht="12.75">
      <c r="A133" s="151" t="s">
        <v>206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83"/>
      <c r="U133" s="86"/>
      <c r="V133" s="64"/>
      <c r="W133" s="64"/>
      <c r="X133" s="64"/>
      <c r="Y133" s="64"/>
      <c r="Z133" s="64"/>
    </row>
    <row r="134" spans="1:26" ht="12.75">
      <c r="A134" s="151" t="s">
        <v>185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83">
        <v>130</v>
      </c>
      <c r="U134" s="86">
        <v>89</v>
      </c>
      <c r="V134" s="64"/>
      <c r="W134" s="64"/>
      <c r="X134" s="64"/>
      <c r="Y134" s="64"/>
      <c r="Z134" s="64"/>
    </row>
    <row r="135" spans="1:26" ht="12.75">
      <c r="A135" s="153" t="s">
        <v>186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84">
        <v>130</v>
      </c>
      <c r="U135" s="87">
        <v>89</v>
      </c>
      <c r="V135" s="64"/>
      <c r="W135" s="64"/>
      <c r="X135" s="64"/>
      <c r="Y135" s="64"/>
      <c r="Z135" s="64"/>
    </row>
    <row r="136" spans="1:26" ht="12.75">
      <c r="A136" s="6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>
      <c r="A137" s="45"/>
      <c r="B137" s="46" t="s">
        <v>436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>
      <c r="A138" s="6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>
      <c r="A139" s="61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46"/>
      <c r="W139" s="46"/>
      <c r="X139" s="46"/>
      <c r="Y139" s="46"/>
      <c r="Z139" s="46"/>
    </row>
    <row r="140" spans="22:26" ht="12.75">
      <c r="V140" s="67"/>
      <c r="W140" s="67"/>
      <c r="X140" s="67"/>
      <c r="Y140" s="67"/>
      <c r="Z140" s="67"/>
    </row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6" ht="12.75"/>
    <row r="177" ht="12.75"/>
    <row r="178" ht="12.75"/>
    <row r="179" ht="12.75"/>
    <row r="180" ht="12.75"/>
    <row r="181" ht="12.75"/>
  </sheetData>
  <sheetProtection/>
  <mergeCells count="83">
    <mergeCell ref="G20:H20"/>
    <mergeCell ref="J17:K17"/>
    <mergeCell ref="J20:K20"/>
    <mergeCell ref="G18:H18"/>
    <mergeCell ref="G19:H19"/>
    <mergeCell ref="J18:K18"/>
    <mergeCell ref="J19:K19"/>
    <mergeCell ref="J26:U26"/>
    <mergeCell ref="G27:G28"/>
    <mergeCell ref="G21:H21"/>
    <mergeCell ref="J21:K21"/>
    <mergeCell ref="J27:J28"/>
    <mergeCell ref="G26:I26"/>
    <mergeCell ref="A11:U11"/>
    <mergeCell ref="A12:U12"/>
    <mergeCell ref="A13:U13"/>
    <mergeCell ref="A14:U14"/>
    <mergeCell ref="J16:U16"/>
    <mergeCell ref="G17:H17"/>
    <mergeCell ref="G16:I16"/>
    <mergeCell ref="A83:F83"/>
    <mergeCell ref="A82:F82"/>
    <mergeCell ref="A26:A28"/>
    <mergeCell ref="B26:B28"/>
    <mergeCell ref="C26:C28"/>
    <mergeCell ref="D26:F26"/>
    <mergeCell ref="D27:D28"/>
    <mergeCell ref="A84:F84"/>
    <mergeCell ref="A30:U30"/>
    <mergeCell ref="A74:F74"/>
    <mergeCell ref="A75:F75"/>
    <mergeCell ref="A76:F76"/>
    <mergeCell ref="A77:F77"/>
    <mergeCell ref="A78:F78"/>
    <mergeCell ref="A79:F79"/>
    <mergeCell ref="A80:F80"/>
    <mergeCell ref="A81:F81"/>
    <mergeCell ref="A102:S102"/>
    <mergeCell ref="A103:S103"/>
    <mergeCell ref="A85:F85"/>
    <mergeCell ref="A86:F86"/>
    <mergeCell ref="A87:F87"/>
    <mergeCell ref="A88:F88"/>
    <mergeCell ref="A89:F89"/>
    <mergeCell ref="A90:F90"/>
    <mergeCell ref="A93:F93"/>
    <mergeCell ref="A98:S98"/>
    <mergeCell ref="A100:S100"/>
    <mergeCell ref="A101:S101"/>
    <mergeCell ref="A114:S114"/>
    <mergeCell ref="A115:S115"/>
    <mergeCell ref="A104:S104"/>
    <mergeCell ref="A105:S105"/>
    <mergeCell ref="A106:S106"/>
    <mergeCell ref="A107:S107"/>
    <mergeCell ref="A108:S108"/>
    <mergeCell ref="A109:S109"/>
    <mergeCell ref="A122:S122"/>
    <mergeCell ref="A123:S123"/>
    <mergeCell ref="A110:S110"/>
    <mergeCell ref="A111:S111"/>
    <mergeCell ref="A112:S112"/>
    <mergeCell ref="A113:S113"/>
    <mergeCell ref="A118:S118"/>
    <mergeCell ref="A119:S119"/>
    <mergeCell ref="A120:S120"/>
    <mergeCell ref="A121:S121"/>
    <mergeCell ref="A134:S134"/>
    <mergeCell ref="A135:S135"/>
    <mergeCell ref="A130:S130"/>
    <mergeCell ref="A131:S131"/>
    <mergeCell ref="A132:S132"/>
    <mergeCell ref="A133:S133"/>
    <mergeCell ref="A91:F91"/>
    <mergeCell ref="A92:F92"/>
    <mergeCell ref="A128:S128"/>
    <mergeCell ref="A129:S129"/>
    <mergeCell ref="A124:S124"/>
    <mergeCell ref="A125:S125"/>
    <mergeCell ref="A126:S126"/>
    <mergeCell ref="A127:S127"/>
    <mergeCell ref="A116:S116"/>
    <mergeCell ref="A117:S1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90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W119"/>
  <sheetViews>
    <sheetView showGridLines="0" tabSelected="1" zoomScalePageLayoutView="0" workbookViewId="0" topLeftCell="D80">
      <selection activeCell="U90" sqref="U90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/>
    <row r="2" spans="10:22" ht="12.75">
      <c r="J2" s="42" t="s">
        <v>430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0:22" ht="12.75">
      <c r="J3" s="42" t="s">
        <v>431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12" s="3" customFormat="1" ht="12.75">
      <c r="A4" s="4" t="s">
        <v>38</v>
      </c>
      <c r="B4" s="2"/>
      <c r="C4" s="2"/>
      <c r="D4" s="2"/>
      <c r="L4" s="28"/>
    </row>
    <row r="5" spans="1:12" s="3" customFormat="1" ht="12.75">
      <c r="A5" s="1"/>
      <c r="B5" s="2"/>
      <c r="C5" s="2"/>
      <c r="D5" s="2"/>
      <c r="L5" s="28"/>
    </row>
    <row r="6" spans="1:12" s="3" customFormat="1" ht="12.75">
      <c r="A6" s="4" t="s">
        <v>39</v>
      </c>
      <c r="B6" s="2"/>
      <c r="C6" s="2"/>
      <c r="D6" s="2"/>
      <c r="L6" s="28"/>
    </row>
    <row r="7" spans="1:23" s="3" customFormat="1" ht="14.25">
      <c r="A7" s="198" t="s">
        <v>37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5"/>
      <c r="P7" s="5"/>
      <c r="Q7" s="5"/>
      <c r="R7" s="5"/>
      <c r="S7" s="5"/>
      <c r="T7" s="5"/>
      <c r="U7" s="5"/>
      <c r="V7" s="5"/>
      <c r="W7" s="5"/>
    </row>
    <row r="8" spans="1:23" s="3" customFormat="1" ht="11.25">
      <c r="A8" s="199" t="s">
        <v>33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199" t="s">
        <v>40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1.25">
      <c r="A10" s="200" t="s">
        <v>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4"/>
      <c r="P10" s="4"/>
      <c r="Q10" s="4"/>
      <c r="R10" s="4"/>
      <c r="S10" s="4"/>
      <c r="T10" s="4"/>
      <c r="U10" s="4"/>
      <c r="V10" s="4"/>
      <c r="W10" s="4"/>
    </row>
    <row r="11" spans="10:12" s="3" customFormat="1" ht="12.75">
      <c r="J11" s="144" t="s">
        <v>438</v>
      </c>
      <c r="K11" s="144"/>
      <c r="L11" s="28"/>
    </row>
    <row r="12" spans="7:23" s="3" customFormat="1" ht="12.75" customHeight="1">
      <c r="G12" s="195" t="s">
        <v>19</v>
      </c>
      <c r="H12" s="196"/>
      <c r="I12" s="196"/>
      <c r="J12" s="195" t="s">
        <v>20</v>
      </c>
      <c r="K12" s="196"/>
      <c r="L12" s="196"/>
      <c r="M12" s="197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4:23" s="3" customFormat="1" ht="12.75">
      <c r="D13" s="1" t="s">
        <v>4</v>
      </c>
      <c r="G13" s="182">
        <f>24782/1000</f>
        <v>24.782</v>
      </c>
      <c r="H13" s="183"/>
      <c r="I13" s="16" t="s">
        <v>5</v>
      </c>
      <c r="J13" s="184">
        <f>162115/1000</f>
        <v>162.115</v>
      </c>
      <c r="K13" s="185"/>
      <c r="L13" s="29"/>
      <c r="M13" s="15" t="s">
        <v>5</v>
      </c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4:20" s="3" customFormat="1" ht="12.75">
      <c r="D14" s="27" t="s">
        <v>35</v>
      </c>
      <c r="F14" s="7"/>
      <c r="G14" s="182">
        <f>0/1000</f>
        <v>0</v>
      </c>
      <c r="H14" s="183"/>
      <c r="I14" s="15" t="s">
        <v>5</v>
      </c>
      <c r="J14" s="184">
        <f>0/1000</f>
        <v>0</v>
      </c>
      <c r="K14" s="185"/>
      <c r="L14" s="29"/>
      <c r="M14" s="15" t="s">
        <v>5</v>
      </c>
      <c r="N14" s="24"/>
      <c r="O14" s="24"/>
      <c r="P14" s="24"/>
      <c r="Q14" s="24"/>
      <c r="R14" s="24"/>
      <c r="S14" s="24"/>
      <c r="T14" s="24"/>
    </row>
    <row r="15" spans="4:20" s="3" customFormat="1" ht="12.75">
      <c r="D15" s="27" t="s">
        <v>36</v>
      </c>
      <c r="F15" s="7"/>
      <c r="G15" s="182">
        <f>0/1000</f>
        <v>0</v>
      </c>
      <c r="H15" s="183"/>
      <c r="I15" s="15" t="s">
        <v>5</v>
      </c>
      <c r="J15" s="184">
        <f>0/1000</f>
        <v>0</v>
      </c>
      <c r="K15" s="185"/>
      <c r="L15" s="29"/>
      <c r="M15" s="15" t="s">
        <v>5</v>
      </c>
      <c r="N15" s="24"/>
      <c r="O15" s="24"/>
      <c r="P15" s="24"/>
      <c r="Q15" s="24"/>
      <c r="R15" s="24"/>
      <c r="S15" s="24"/>
      <c r="T15" s="24"/>
    </row>
    <row r="16" spans="4:23" s="3" customFormat="1" ht="12.75">
      <c r="D16" s="1" t="s">
        <v>6</v>
      </c>
      <c r="G16" s="182">
        <f>(O16+O17)/1000</f>
        <v>0.17295000000000002</v>
      </c>
      <c r="H16" s="183"/>
      <c r="I16" s="16" t="s">
        <v>7</v>
      </c>
      <c r="J16" s="184">
        <f>(P16+P17)/1000</f>
        <v>0.17295000000000002</v>
      </c>
      <c r="K16" s="185"/>
      <c r="L16" s="34">
        <v>1773</v>
      </c>
      <c r="M16" s="15" t="s">
        <v>7</v>
      </c>
      <c r="N16" s="24"/>
      <c r="O16" s="34">
        <v>149.8</v>
      </c>
      <c r="P16" s="35">
        <v>149.8</v>
      </c>
      <c r="Q16" s="24"/>
      <c r="R16" s="24"/>
      <c r="S16" s="24"/>
      <c r="T16" s="24"/>
      <c r="U16" s="24"/>
      <c r="V16" s="24"/>
      <c r="W16" s="25"/>
    </row>
    <row r="17" spans="4:23" s="3" customFormat="1" ht="12.75">
      <c r="D17" s="1" t="s">
        <v>8</v>
      </c>
      <c r="G17" s="182">
        <f>2131/1000</f>
        <v>2.131</v>
      </c>
      <c r="H17" s="183"/>
      <c r="I17" s="16" t="s">
        <v>5</v>
      </c>
      <c r="J17" s="184">
        <f>25661/1000</f>
        <v>25.661</v>
      </c>
      <c r="K17" s="185"/>
      <c r="L17" s="35">
        <v>21291</v>
      </c>
      <c r="M17" s="15" t="s">
        <v>5</v>
      </c>
      <c r="N17" s="24"/>
      <c r="O17" s="34">
        <v>23.15</v>
      </c>
      <c r="P17" s="35">
        <v>23.15</v>
      </c>
      <c r="Q17" s="24"/>
      <c r="R17" s="24"/>
      <c r="S17" s="24"/>
      <c r="T17" s="24"/>
      <c r="U17" s="24"/>
      <c r="V17" s="24"/>
      <c r="W17" s="25"/>
    </row>
    <row r="18" spans="6:23" s="3" customFormat="1" ht="12.75">
      <c r="F18" s="2"/>
      <c r="G18" s="18"/>
      <c r="H18" s="18"/>
      <c r="I18" s="20"/>
      <c r="J18" s="19"/>
      <c r="K18" s="21"/>
      <c r="L18" s="34">
        <v>358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2:23" s="3" customFormat="1" ht="12.75">
      <c r="B19" s="2"/>
      <c r="C19" s="2"/>
      <c r="D19" s="2"/>
      <c r="F19" s="7"/>
      <c r="G19" s="14"/>
      <c r="H19" s="14"/>
      <c r="I19" s="8"/>
      <c r="J19" s="9"/>
      <c r="K19" s="9"/>
      <c r="L19" s="35">
        <v>4370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</row>
    <row r="20" s="3" customFormat="1" ht="11.25">
      <c r="A20" s="1" t="str">
        <f>"Составлена в базисных ценах на 01.2000 г. и текущих ценах на "&amp;IF(LEN(L20)&gt;3,MID(L20,4,LEN(L20)),L20)</f>
        <v>Составлена в базисных ценах на 01.2000 г. и текущих ценах на </v>
      </c>
    </row>
    <row r="21" spans="1:12" s="3" customFormat="1" ht="13.5" thickBot="1">
      <c r="A21" s="10"/>
      <c r="L21" s="28"/>
    </row>
    <row r="22" spans="1:14" s="11" customFormat="1" ht="23.25" customHeight="1" thickBot="1">
      <c r="A22" s="186" t="s">
        <v>9</v>
      </c>
      <c r="B22" s="186" t="s">
        <v>0</v>
      </c>
      <c r="C22" s="186" t="s">
        <v>21</v>
      </c>
      <c r="D22" s="17" t="s">
        <v>22</v>
      </c>
      <c r="E22" s="186" t="s">
        <v>23</v>
      </c>
      <c r="F22" s="190" t="s">
        <v>24</v>
      </c>
      <c r="G22" s="191"/>
      <c r="H22" s="190" t="s">
        <v>25</v>
      </c>
      <c r="I22" s="194"/>
      <c r="J22" s="194"/>
      <c r="K22" s="191"/>
      <c r="L22" s="30"/>
      <c r="M22" s="186" t="s">
        <v>26</v>
      </c>
      <c r="N22" s="186" t="s">
        <v>27</v>
      </c>
    </row>
    <row r="23" spans="1:14" s="11" customFormat="1" ht="19.5" customHeight="1" thickBot="1">
      <c r="A23" s="187"/>
      <c r="B23" s="187"/>
      <c r="C23" s="187"/>
      <c r="D23" s="186" t="s">
        <v>32</v>
      </c>
      <c r="E23" s="187"/>
      <c r="F23" s="192"/>
      <c r="G23" s="193"/>
      <c r="H23" s="188" t="s">
        <v>28</v>
      </c>
      <c r="I23" s="189"/>
      <c r="J23" s="188" t="s">
        <v>29</v>
      </c>
      <c r="K23" s="189"/>
      <c r="L23" s="31"/>
      <c r="M23" s="187"/>
      <c r="N23" s="187"/>
    </row>
    <row r="24" spans="1:14" s="11" customFormat="1" ht="19.5" customHeight="1">
      <c r="A24" s="187"/>
      <c r="B24" s="187"/>
      <c r="C24" s="187"/>
      <c r="D24" s="187"/>
      <c r="E24" s="187"/>
      <c r="F24" s="88" t="s">
        <v>30</v>
      </c>
      <c r="G24" s="88" t="s">
        <v>31</v>
      </c>
      <c r="H24" s="88" t="s">
        <v>30</v>
      </c>
      <c r="I24" s="88" t="s">
        <v>31</v>
      </c>
      <c r="J24" s="88" t="s">
        <v>30</v>
      </c>
      <c r="K24" s="88" t="s">
        <v>31</v>
      </c>
      <c r="L24" s="31"/>
      <c r="M24" s="187"/>
      <c r="N24" s="187"/>
    </row>
    <row r="25" spans="1:14" ht="12.75">
      <c r="A25" s="89">
        <v>1</v>
      </c>
      <c r="B25" s="89">
        <v>2</v>
      </c>
      <c r="C25" s="89">
        <v>3</v>
      </c>
      <c r="D25" s="89">
        <v>4</v>
      </c>
      <c r="E25" s="89">
        <v>5</v>
      </c>
      <c r="F25" s="89">
        <v>6</v>
      </c>
      <c r="G25" s="89">
        <v>7</v>
      </c>
      <c r="H25" s="89">
        <v>8</v>
      </c>
      <c r="I25" s="89">
        <v>9</v>
      </c>
      <c r="J25" s="89">
        <v>10</v>
      </c>
      <c r="K25" s="89">
        <v>11</v>
      </c>
      <c r="L25" s="90"/>
      <c r="M25" s="89">
        <v>12</v>
      </c>
      <c r="N25" s="89">
        <v>13</v>
      </c>
    </row>
    <row r="26" spans="1:14" s="2" customFormat="1" ht="17.25" customHeight="1">
      <c r="A26" s="180" t="s">
        <v>207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4" ht="17.25" customHeight="1">
      <c r="A27" s="179" t="s">
        <v>208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s="2" customFormat="1" ht="12.75">
      <c r="A28" s="91">
        <v>1</v>
      </c>
      <c r="B28" s="92" t="s">
        <v>209</v>
      </c>
      <c r="C28" s="93" t="s">
        <v>210</v>
      </c>
      <c r="D28" s="94" t="s">
        <v>211</v>
      </c>
      <c r="E28" s="95">
        <v>8.68</v>
      </c>
      <c r="F28" s="96">
        <v>9.86</v>
      </c>
      <c r="G28" s="97">
        <v>85.58</v>
      </c>
      <c r="H28" s="96"/>
      <c r="I28" s="96"/>
      <c r="J28" s="96">
        <v>118.36</v>
      </c>
      <c r="K28" s="97">
        <v>1027.37</v>
      </c>
      <c r="L28" s="98"/>
      <c r="M28" s="96">
        <f aca="true" t="shared" si="0" ref="M28:M37">IF(ISNUMBER(K28/G28),IF(NOT(K28/G28=0),K28/G28," ")," ")</f>
        <v>12.00479083898107</v>
      </c>
      <c r="N28" s="94"/>
    </row>
    <row r="29" spans="1:14" s="2" customFormat="1" ht="12.75">
      <c r="A29" s="91">
        <v>2</v>
      </c>
      <c r="B29" s="92" t="s">
        <v>212</v>
      </c>
      <c r="C29" s="93" t="s">
        <v>213</v>
      </c>
      <c r="D29" s="94" t="s">
        <v>211</v>
      </c>
      <c r="E29" s="95">
        <v>25.27</v>
      </c>
      <c r="F29" s="96">
        <v>10.78</v>
      </c>
      <c r="G29" s="97">
        <v>272.41</v>
      </c>
      <c r="H29" s="96"/>
      <c r="I29" s="96"/>
      <c r="J29" s="96">
        <v>129.45</v>
      </c>
      <c r="K29" s="97">
        <v>3271.2</v>
      </c>
      <c r="L29" s="98"/>
      <c r="M29" s="96">
        <f t="shared" si="0"/>
        <v>12.008369736793801</v>
      </c>
      <c r="N29" s="94"/>
    </row>
    <row r="30" spans="1:14" s="2" customFormat="1" ht="12.75">
      <c r="A30" s="91">
        <v>3</v>
      </c>
      <c r="B30" s="92" t="s">
        <v>214</v>
      </c>
      <c r="C30" s="93" t="s">
        <v>215</v>
      </c>
      <c r="D30" s="94" t="s">
        <v>211</v>
      </c>
      <c r="E30" s="95">
        <v>15.04</v>
      </c>
      <c r="F30" s="96">
        <v>10.92</v>
      </c>
      <c r="G30" s="97">
        <v>164.24</v>
      </c>
      <c r="H30" s="96"/>
      <c r="I30" s="96"/>
      <c r="J30" s="96">
        <v>131.05</v>
      </c>
      <c r="K30" s="97">
        <v>1970.99</v>
      </c>
      <c r="L30" s="98"/>
      <c r="M30" s="96">
        <f t="shared" si="0"/>
        <v>12.000669751583048</v>
      </c>
      <c r="N30" s="94"/>
    </row>
    <row r="31" spans="1:14" s="2" customFormat="1" ht="12.75">
      <c r="A31" s="91">
        <v>4</v>
      </c>
      <c r="B31" s="92" t="s">
        <v>216</v>
      </c>
      <c r="C31" s="93" t="s">
        <v>217</v>
      </c>
      <c r="D31" s="94" t="s">
        <v>211</v>
      </c>
      <c r="E31" s="95">
        <v>14.38</v>
      </c>
      <c r="F31" s="96">
        <v>11.89</v>
      </c>
      <c r="G31" s="97">
        <v>170.98</v>
      </c>
      <c r="H31" s="96"/>
      <c r="I31" s="96"/>
      <c r="J31" s="96">
        <v>142.73</v>
      </c>
      <c r="K31" s="97">
        <v>2052.46</v>
      </c>
      <c r="L31" s="98"/>
      <c r="M31" s="96">
        <f t="shared" si="0"/>
        <v>12.004094046087262</v>
      </c>
      <c r="N31" s="94"/>
    </row>
    <row r="32" spans="1:14" ht="12.75">
      <c r="A32" s="91">
        <v>5</v>
      </c>
      <c r="B32" s="92" t="s">
        <v>218</v>
      </c>
      <c r="C32" s="93" t="s">
        <v>219</v>
      </c>
      <c r="D32" s="94" t="s">
        <v>211</v>
      </c>
      <c r="E32" s="95">
        <v>69.93</v>
      </c>
      <c r="F32" s="96">
        <v>12.34</v>
      </c>
      <c r="G32" s="97">
        <v>862.94</v>
      </c>
      <c r="H32" s="96"/>
      <c r="I32" s="96"/>
      <c r="J32" s="96">
        <v>148.13</v>
      </c>
      <c r="K32" s="97">
        <v>10358.73</v>
      </c>
      <c r="L32" s="98"/>
      <c r="M32" s="96">
        <f t="shared" si="0"/>
        <v>12.00399796046075</v>
      </c>
      <c r="N32" s="94"/>
    </row>
    <row r="33" spans="1:14" ht="12.75">
      <c r="A33" s="91">
        <v>6</v>
      </c>
      <c r="B33" s="92" t="s">
        <v>220</v>
      </c>
      <c r="C33" s="93" t="s">
        <v>221</v>
      </c>
      <c r="D33" s="94" t="s">
        <v>211</v>
      </c>
      <c r="E33" s="95">
        <v>6.64</v>
      </c>
      <c r="F33" s="96">
        <v>12.54</v>
      </c>
      <c r="G33" s="97">
        <v>83.27</v>
      </c>
      <c r="H33" s="96"/>
      <c r="I33" s="96"/>
      <c r="J33" s="96">
        <v>150.46</v>
      </c>
      <c r="K33" s="97">
        <v>999.05</v>
      </c>
      <c r="L33" s="98"/>
      <c r="M33" s="96">
        <f t="shared" si="0"/>
        <v>11.997718265882071</v>
      </c>
      <c r="N33" s="94"/>
    </row>
    <row r="34" spans="1:14" ht="12.75">
      <c r="A34" s="91">
        <v>7</v>
      </c>
      <c r="B34" s="92" t="s">
        <v>222</v>
      </c>
      <c r="C34" s="93" t="s">
        <v>223</v>
      </c>
      <c r="D34" s="94" t="s">
        <v>211</v>
      </c>
      <c r="E34" s="95">
        <v>7.06</v>
      </c>
      <c r="F34" s="96">
        <v>13.46</v>
      </c>
      <c r="G34" s="97">
        <v>95.03</v>
      </c>
      <c r="H34" s="96"/>
      <c r="I34" s="96"/>
      <c r="J34" s="96">
        <v>161.55</v>
      </c>
      <c r="K34" s="97">
        <v>1140.54</v>
      </c>
      <c r="L34" s="98"/>
      <c r="M34" s="96">
        <f t="shared" si="0"/>
        <v>12.001894138693043</v>
      </c>
      <c r="N34" s="94"/>
    </row>
    <row r="35" spans="1:14" ht="12.75">
      <c r="A35" s="91">
        <v>8</v>
      </c>
      <c r="B35" s="92" t="s">
        <v>224</v>
      </c>
      <c r="C35" s="93" t="s">
        <v>225</v>
      </c>
      <c r="D35" s="94" t="s">
        <v>211</v>
      </c>
      <c r="E35" s="95">
        <v>2.8</v>
      </c>
      <c r="F35" s="96">
        <v>14.02</v>
      </c>
      <c r="G35" s="97">
        <v>39.26</v>
      </c>
      <c r="H35" s="96"/>
      <c r="I35" s="96"/>
      <c r="J35" s="96">
        <v>168.27</v>
      </c>
      <c r="K35" s="97">
        <v>471.16</v>
      </c>
      <c r="L35" s="98"/>
      <c r="M35" s="96">
        <f t="shared" si="0"/>
        <v>12.00101884870097</v>
      </c>
      <c r="N35" s="94"/>
    </row>
    <row r="36" spans="1:14" ht="12.75">
      <c r="A36" s="91">
        <v>9</v>
      </c>
      <c r="B36" s="92">
        <v>2</v>
      </c>
      <c r="C36" s="93" t="s">
        <v>226</v>
      </c>
      <c r="D36" s="94" t="s">
        <v>211</v>
      </c>
      <c r="E36" s="95">
        <v>23.15</v>
      </c>
      <c r="F36" s="96"/>
      <c r="G36" s="97"/>
      <c r="H36" s="96"/>
      <c r="I36" s="96"/>
      <c r="J36" s="96"/>
      <c r="K36" s="97"/>
      <c r="L36" s="98"/>
      <c r="M36" s="96" t="str">
        <f t="shared" si="0"/>
        <v> </v>
      </c>
      <c r="N36" s="94"/>
    </row>
    <row r="37" spans="1:14" ht="12.75">
      <c r="A37" s="99"/>
      <c r="B37" s="100" t="s">
        <v>227</v>
      </c>
      <c r="C37" s="101" t="s">
        <v>228</v>
      </c>
      <c r="D37" s="102" t="s">
        <v>229</v>
      </c>
      <c r="E37" s="103"/>
      <c r="F37" s="104"/>
      <c r="G37" s="105">
        <v>1773</v>
      </c>
      <c r="H37" s="104"/>
      <c r="I37" s="104"/>
      <c r="J37" s="104"/>
      <c r="K37" s="105">
        <v>21291</v>
      </c>
      <c r="L37" s="106"/>
      <c r="M37" s="104">
        <f t="shared" si="0"/>
        <v>12.008460236886632</v>
      </c>
      <c r="N37" s="102"/>
    </row>
    <row r="38" spans="1:14" ht="17.25" customHeight="1">
      <c r="A38" s="179" t="s">
        <v>230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ht="22.5">
      <c r="A39" s="91">
        <v>11</v>
      </c>
      <c r="B39" s="92">
        <v>21141</v>
      </c>
      <c r="C39" s="93" t="s">
        <v>231</v>
      </c>
      <c r="D39" s="94" t="s">
        <v>232</v>
      </c>
      <c r="E39" s="95">
        <v>1.43</v>
      </c>
      <c r="F39" s="96">
        <v>134.07</v>
      </c>
      <c r="G39" s="97">
        <v>191.72</v>
      </c>
      <c r="H39" s="96"/>
      <c r="I39" s="96"/>
      <c r="J39" s="96">
        <v>742</v>
      </c>
      <c r="K39" s="97">
        <v>1061.06</v>
      </c>
      <c r="L39" s="98"/>
      <c r="M39" s="96">
        <f aca="true" t="shared" si="1" ref="M39:M57">IF(ISNUMBER(K39/G39),IF(NOT(K39/G39=0),K39/G39," ")," ")</f>
        <v>5.534425203421656</v>
      </c>
      <c r="N39" s="94" t="s">
        <v>233</v>
      </c>
    </row>
    <row r="40" spans="1:14" ht="22.5">
      <c r="A40" s="91">
        <v>12</v>
      </c>
      <c r="B40" s="92">
        <v>21243</v>
      </c>
      <c r="C40" s="93" t="s">
        <v>234</v>
      </c>
      <c r="D40" s="94" t="s">
        <v>232</v>
      </c>
      <c r="E40" s="95">
        <v>6.99</v>
      </c>
      <c r="F40" s="96">
        <v>107.27</v>
      </c>
      <c r="G40" s="97">
        <v>749.82</v>
      </c>
      <c r="H40" s="96"/>
      <c r="I40" s="96"/>
      <c r="J40" s="96">
        <v>585</v>
      </c>
      <c r="K40" s="97">
        <v>4089.15</v>
      </c>
      <c r="L40" s="98"/>
      <c r="M40" s="96">
        <f t="shared" si="1"/>
        <v>5.453508842122109</v>
      </c>
      <c r="N40" s="94" t="s">
        <v>233</v>
      </c>
    </row>
    <row r="41" spans="1:14" ht="22.5">
      <c r="A41" s="91">
        <v>13</v>
      </c>
      <c r="B41" s="92">
        <v>30101</v>
      </c>
      <c r="C41" s="93" t="s">
        <v>235</v>
      </c>
      <c r="D41" s="94" t="s">
        <v>232</v>
      </c>
      <c r="E41" s="95"/>
      <c r="F41" s="96">
        <v>111.55</v>
      </c>
      <c r="G41" s="97"/>
      <c r="H41" s="96"/>
      <c r="I41" s="96"/>
      <c r="J41" s="96">
        <v>476</v>
      </c>
      <c r="K41" s="97"/>
      <c r="L41" s="98"/>
      <c r="M41" s="96" t="str">
        <f t="shared" si="1"/>
        <v> </v>
      </c>
      <c r="N41" s="94" t="s">
        <v>233</v>
      </c>
    </row>
    <row r="42" spans="1:14" ht="22.5">
      <c r="A42" s="91">
        <v>14</v>
      </c>
      <c r="B42" s="92">
        <v>30401</v>
      </c>
      <c r="C42" s="93" t="s">
        <v>236</v>
      </c>
      <c r="D42" s="94" t="s">
        <v>232</v>
      </c>
      <c r="E42" s="95"/>
      <c r="F42" s="96">
        <v>2.31</v>
      </c>
      <c r="G42" s="97"/>
      <c r="H42" s="96"/>
      <c r="I42" s="96"/>
      <c r="J42" s="96">
        <v>8</v>
      </c>
      <c r="K42" s="97"/>
      <c r="L42" s="98"/>
      <c r="M42" s="96" t="str">
        <f t="shared" si="1"/>
        <v> </v>
      </c>
      <c r="N42" s="94" t="s">
        <v>233</v>
      </c>
    </row>
    <row r="43" spans="1:14" ht="22.5">
      <c r="A43" s="91">
        <v>15</v>
      </c>
      <c r="B43" s="92">
        <v>40102</v>
      </c>
      <c r="C43" s="93" t="s">
        <v>237</v>
      </c>
      <c r="D43" s="94" t="s">
        <v>232</v>
      </c>
      <c r="E43" s="95">
        <v>0.89</v>
      </c>
      <c r="F43" s="96">
        <v>31.16</v>
      </c>
      <c r="G43" s="97">
        <v>27.73</v>
      </c>
      <c r="H43" s="96"/>
      <c r="I43" s="96"/>
      <c r="J43" s="96">
        <v>230</v>
      </c>
      <c r="K43" s="97">
        <v>204.7</v>
      </c>
      <c r="L43" s="98"/>
      <c r="M43" s="96">
        <f t="shared" si="1"/>
        <v>7.381896862603678</v>
      </c>
      <c r="N43" s="94" t="s">
        <v>233</v>
      </c>
    </row>
    <row r="44" spans="1:14" ht="33.75">
      <c r="A44" s="91">
        <v>16</v>
      </c>
      <c r="B44" s="92">
        <v>40202</v>
      </c>
      <c r="C44" s="93" t="s">
        <v>238</v>
      </c>
      <c r="D44" s="94" t="s">
        <v>232</v>
      </c>
      <c r="E44" s="95">
        <v>12.32</v>
      </c>
      <c r="F44" s="96">
        <v>34.63</v>
      </c>
      <c r="G44" s="97">
        <v>426.64</v>
      </c>
      <c r="H44" s="96"/>
      <c r="I44" s="96"/>
      <c r="J44" s="96">
        <v>98</v>
      </c>
      <c r="K44" s="97">
        <v>1207.36</v>
      </c>
      <c r="L44" s="98"/>
      <c r="M44" s="96">
        <f t="shared" si="1"/>
        <v>2.829926870429402</v>
      </c>
      <c r="N44" s="94" t="s">
        <v>233</v>
      </c>
    </row>
    <row r="45" spans="1:14" ht="22.5">
      <c r="A45" s="91">
        <v>17</v>
      </c>
      <c r="B45" s="92">
        <v>40504</v>
      </c>
      <c r="C45" s="93" t="s">
        <v>239</v>
      </c>
      <c r="D45" s="94" t="s">
        <v>232</v>
      </c>
      <c r="E45" s="95">
        <v>2.32</v>
      </c>
      <c r="F45" s="96">
        <v>1.29</v>
      </c>
      <c r="G45" s="97">
        <v>2.99</v>
      </c>
      <c r="H45" s="96"/>
      <c r="I45" s="96"/>
      <c r="J45" s="96">
        <v>3</v>
      </c>
      <c r="K45" s="97">
        <v>6.96</v>
      </c>
      <c r="L45" s="98"/>
      <c r="M45" s="96">
        <f t="shared" si="1"/>
        <v>2.3277591973244145</v>
      </c>
      <c r="N45" s="94" t="s">
        <v>233</v>
      </c>
    </row>
    <row r="46" spans="1:14" ht="45">
      <c r="A46" s="91">
        <v>18</v>
      </c>
      <c r="B46" s="92">
        <v>50102</v>
      </c>
      <c r="C46" s="93" t="s">
        <v>240</v>
      </c>
      <c r="D46" s="94" t="s">
        <v>232</v>
      </c>
      <c r="E46" s="95">
        <v>1.04</v>
      </c>
      <c r="F46" s="96">
        <v>63.37</v>
      </c>
      <c r="G46" s="97">
        <v>65.9</v>
      </c>
      <c r="H46" s="96"/>
      <c r="I46" s="96"/>
      <c r="J46" s="96">
        <v>415</v>
      </c>
      <c r="K46" s="97">
        <v>431.6</v>
      </c>
      <c r="L46" s="98"/>
      <c r="M46" s="96">
        <f t="shared" si="1"/>
        <v>6.549317147192716</v>
      </c>
      <c r="N46" s="94" t="s">
        <v>233</v>
      </c>
    </row>
    <row r="47" spans="1:14" ht="33.75">
      <c r="A47" s="91">
        <v>19</v>
      </c>
      <c r="B47" s="92">
        <v>60247</v>
      </c>
      <c r="C47" s="93" t="s">
        <v>241</v>
      </c>
      <c r="D47" s="94" t="s">
        <v>232</v>
      </c>
      <c r="E47" s="95">
        <v>3.5</v>
      </c>
      <c r="F47" s="96">
        <v>123.11</v>
      </c>
      <c r="G47" s="97">
        <v>430.89</v>
      </c>
      <c r="H47" s="96"/>
      <c r="I47" s="96"/>
      <c r="J47" s="96">
        <v>723</v>
      </c>
      <c r="K47" s="97">
        <v>2530.5</v>
      </c>
      <c r="L47" s="98"/>
      <c r="M47" s="96">
        <f t="shared" si="1"/>
        <v>5.8727285386061405</v>
      </c>
      <c r="N47" s="94" t="s">
        <v>233</v>
      </c>
    </row>
    <row r="48" spans="1:14" ht="22.5">
      <c r="A48" s="91">
        <v>20</v>
      </c>
      <c r="B48" s="92">
        <v>70148</v>
      </c>
      <c r="C48" s="93" t="s">
        <v>242</v>
      </c>
      <c r="D48" s="94" t="s">
        <v>232</v>
      </c>
      <c r="E48" s="95">
        <v>1.1</v>
      </c>
      <c r="F48" s="96">
        <v>71.41</v>
      </c>
      <c r="G48" s="97">
        <v>78.55</v>
      </c>
      <c r="H48" s="96"/>
      <c r="I48" s="96"/>
      <c r="J48" s="96">
        <v>616</v>
      </c>
      <c r="K48" s="97">
        <v>677.6</v>
      </c>
      <c r="L48" s="98"/>
      <c r="M48" s="96">
        <f t="shared" si="1"/>
        <v>8.626352641629536</v>
      </c>
      <c r="N48" s="94" t="s">
        <v>233</v>
      </c>
    </row>
    <row r="49" spans="1:14" ht="22.5">
      <c r="A49" s="91">
        <v>21</v>
      </c>
      <c r="B49" s="92">
        <v>121011</v>
      </c>
      <c r="C49" s="93" t="s">
        <v>243</v>
      </c>
      <c r="D49" s="94" t="s">
        <v>232</v>
      </c>
      <c r="E49" s="95">
        <v>0.11</v>
      </c>
      <c r="F49" s="96">
        <v>32.24</v>
      </c>
      <c r="G49" s="97">
        <v>3.55</v>
      </c>
      <c r="H49" s="96"/>
      <c r="I49" s="96"/>
      <c r="J49" s="96">
        <v>109</v>
      </c>
      <c r="K49" s="97">
        <v>11.99</v>
      </c>
      <c r="L49" s="98"/>
      <c r="M49" s="96">
        <f t="shared" si="1"/>
        <v>3.3774647887323948</v>
      </c>
      <c r="N49" s="94" t="s">
        <v>233</v>
      </c>
    </row>
    <row r="50" spans="1:14" ht="22.5">
      <c r="A50" s="91">
        <v>22</v>
      </c>
      <c r="B50" s="92">
        <v>150101</v>
      </c>
      <c r="C50" s="93" t="s">
        <v>244</v>
      </c>
      <c r="D50" s="94" t="s">
        <v>232</v>
      </c>
      <c r="E50" s="95">
        <v>2.09</v>
      </c>
      <c r="F50" s="96">
        <v>129.68</v>
      </c>
      <c r="G50" s="97">
        <v>271.03</v>
      </c>
      <c r="H50" s="96"/>
      <c r="I50" s="96"/>
      <c r="J50" s="96">
        <v>773</v>
      </c>
      <c r="K50" s="97">
        <v>1615.57</v>
      </c>
      <c r="L50" s="98"/>
      <c r="M50" s="96">
        <f t="shared" si="1"/>
        <v>5.960853042098661</v>
      </c>
      <c r="N50" s="94" t="s">
        <v>233</v>
      </c>
    </row>
    <row r="51" spans="1:14" ht="33.75">
      <c r="A51" s="91">
        <v>23</v>
      </c>
      <c r="B51" s="92">
        <v>150202</v>
      </c>
      <c r="C51" s="93" t="s">
        <v>245</v>
      </c>
      <c r="D51" s="94" t="s">
        <v>232</v>
      </c>
      <c r="E51" s="95">
        <v>2.86</v>
      </c>
      <c r="F51" s="96">
        <v>112.26</v>
      </c>
      <c r="G51" s="97">
        <v>321.07</v>
      </c>
      <c r="H51" s="96"/>
      <c r="I51" s="96"/>
      <c r="J51" s="96">
        <v>683</v>
      </c>
      <c r="K51" s="97">
        <v>1953.38</v>
      </c>
      <c r="L51" s="98"/>
      <c r="M51" s="96">
        <f t="shared" si="1"/>
        <v>6.0839692278942294</v>
      </c>
      <c r="N51" s="94" t="s">
        <v>233</v>
      </c>
    </row>
    <row r="52" spans="1:14" ht="22.5">
      <c r="A52" s="91">
        <v>24</v>
      </c>
      <c r="B52" s="92">
        <v>150701</v>
      </c>
      <c r="C52" s="93" t="s">
        <v>246</v>
      </c>
      <c r="D52" s="94" t="s">
        <v>232</v>
      </c>
      <c r="E52" s="95">
        <v>3.25</v>
      </c>
      <c r="F52" s="96">
        <v>129.46</v>
      </c>
      <c r="G52" s="97">
        <v>420.75</v>
      </c>
      <c r="H52" s="96"/>
      <c r="I52" s="96"/>
      <c r="J52" s="96">
        <v>731</v>
      </c>
      <c r="K52" s="97">
        <v>2375.75</v>
      </c>
      <c r="L52" s="98"/>
      <c r="M52" s="96">
        <f t="shared" si="1"/>
        <v>5.646464646464646</v>
      </c>
      <c r="N52" s="94" t="s">
        <v>233</v>
      </c>
    </row>
    <row r="53" spans="1:14" ht="22.5">
      <c r="A53" s="91">
        <v>25</v>
      </c>
      <c r="B53" s="92">
        <v>330301</v>
      </c>
      <c r="C53" s="93" t="s">
        <v>247</v>
      </c>
      <c r="D53" s="94" t="s">
        <v>232</v>
      </c>
      <c r="E53" s="95">
        <v>1.79</v>
      </c>
      <c r="F53" s="96">
        <v>1.86</v>
      </c>
      <c r="G53" s="97">
        <v>3.33</v>
      </c>
      <c r="H53" s="96"/>
      <c r="I53" s="96"/>
      <c r="J53" s="96">
        <v>10</v>
      </c>
      <c r="K53" s="97">
        <v>17.9</v>
      </c>
      <c r="L53" s="98"/>
      <c r="M53" s="96">
        <f t="shared" si="1"/>
        <v>5.375375375375375</v>
      </c>
      <c r="N53" s="94" t="s">
        <v>233</v>
      </c>
    </row>
    <row r="54" spans="1:14" ht="22.5">
      <c r="A54" s="91">
        <v>26</v>
      </c>
      <c r="B54" s="92">
        <v>332101</v>
      </c>
      <c r="C54" s="93" t="s">
        <v>248</v>
      </c>
      <c r="D54" s="94" t="s">
        <v>232</v>
      </c>
      <c r="E54" s="95">
        <v>1.76</v>
      </c>
      <c r="F54" s="96">
        <v>1.99</v>
      </c>
      <c r="G54" s="97">
        <v>3.5</v>
      </c>
      <c r="H54" s="96"/>
      <c r="I54" s="96"/>
      <c r="J54" s="96">
        <v>13</v>
      </c>
      <c r="K54" s="97">
        <v>22.88</v>
      </c>
      <c r="L54" s="98"/>
      <c r="M54" s="96">
        <f t="shared" si="1"/>
        <v>6.5371428571428565</v>
      </c>
      <c r="N54" s="94" t="s">
        <v>233</v>
      </c>
    </row>
    <row r="55" spans="1:14" ht="33.75">
      <c r="A55" s="91">
        <v>27</v>
      </c>
      <c r="B55" s="92">
        <v>340101</v>
      </c>
      <c r="C55" s="93" t="s">
        <v>249</v>
      </c>
      <c r="D55" s="94" t="s">
        <v>232</v>
      </c>
      <c r="E55" s="95">
        <v>0.55</v>
      </c>
      <c r="F55" s="96">
        <v>7.12</v>
      </c>
      <c r="G55" s="97">
        <v>3.92</v>
      </c>
      <c r="H55" s="96"/>
      <c r="I55" s="96"/>
      <c r="J55" s="96">
        <v>26</v>
      </c>
      <c r="K55" s="97">
        <v>14.3</v>
      </c>
      <c r="L55" s="98"/>
      <c r="M55" s="96">
        <f t="shared" si="1"/>
        <v>3.6479591836734695</v>
      </c>
      <c r="N55" s="94" t="s">
        <v>233</v>
      </c>
    </row>
    <row r="56" spans="1:14" ht="22.5">
      <c r="A56" s="91">
        <v>28</v>
      </c>
      <c r="B56" s="92">
        <v>400001</v>
      </c>
      <c r="C56" s="93" t="s">
        <v>250</v>
      </c>
      <c r="D56" s="94" t="s">
        <v>232</v>
      </c>
      <c r="E56" s="95">
        <v>1.86</v>
      </c>
      <c r="F56" s="96">
        <v>103.2</v>
      </c>
      <c r="G56" s="97">
        <v>191.95</v>
      </c>
      <c r="H56" s="96"/>
      <c r="I56" s="96"/>
      <c r="J56" s="96">
        <v>616</v>
      </c>
      <c r="K56" s="97">
        <v>1145.76</v>
      </c>
      <c r="L56" s="98"/>
      <c r="M56" s="96">
        <f t="shared" si="1"/>
        <v>5.969054441260745</v>
      </c>
      <c r="N56" s="94" t="s">
        <v>233</v>
      </c>
    </row>
    <row r="57" spans="1:14" ht="12.75">
      <c r="A57" s="99"/>
      <c r="B57" s="100" t="s">
        <v>227</v>
      </c>
      <c r="C57" s="101" t="s">
        <v>251</v>
      </c>
      <c r="D57" s="102" t="s">
        <v>229</v>
      </c>
      <c r="E57" s="103"/>
      <c r="F57" s="104"/>
      <c r="G57" s="105">
        <v>3195</v>
      </c>
      <c r="H57" s="104"/>
      <c r="I57" s="104"/>
      <c r="J57" s="104"/>
      <c r="K57" s="105">
        <v>17377</v>
      </c>
      <c r="L57" s="106"/>
      <c r="M57" s="104">
        <f t="shared" si="1"/>
        <v>5.438810641627543</v>
      </c>
      <c r="N57" s="102"/>
    </row>
    <row r="58" spans="1:14" ht="17.25" customHeight="1">
      <c r="A58" s="179" t="s">
        <v>252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1:14" ht="33.75">
      <c r="A59" s="91">
        <v>30</v>
      </c>
      <c r="B59" s="92" t="s">
        <v>253</v>
      </c>
      <c r="C59" s="93" t="s">
        <v>254</v>
      </c>
      <c r="D59" s="94" t="s">
        <v>255</v>
      </c>
      <c r="E59" s="95">
        <v>0.005924</v>
      </c>
      <c r="F59" s="96">
        <v>3390</v>
      </c>
      <c r="G59" s="97">
        <v>20.08</v>
      </c>
      <c r="H59" s="96">
        <v>17021.59</v>
      </c>
      <c r="I59" s="96">
        <v>100.84</v>
      </c>
      <c r="J59" s="96">
        <v>17653.76</v>
      </c>
      <c r="K59" s="97">
        <v>104.58</v>
      </c>
      <c r="L59" s="98"/>
      <c r="M59" s="96">
        <f aca="true" t="shared" si="2" ref="M59:M80">IF(ISNUMBER(K59/G59),IF(NOT(K59/G59=0),K59/G59," ")," ")</f>
        <v>5.208167330677291</v>
      </c>
      <c r="N59" s="94" t="s">
        <v>256</v>
      </c>
    </row>
    <row r="60" spans="1:14" ht="12.75">
      <c r="A60" s="91">
        <v>31</v>
      </c>
      <c r="B60" s="92" t="s">
        <v>257</v>
      </c>
      <c r="C60" s="93" t="s">
        <v>258</v>
      </c>
      <c r="D60" s="94" t="s">
        <v>259</v>
      </c>
      <c r="E60" s="95">
        <v>2.034</v>
      </c>
      <c r="F60" s="96">
        <v>6.2</v>
      </c>
      <c r="G60" s="97">
        <v>12.61</v>
      </c>
      <c r="H60" s="96">
        <v>42.66</v>
      </c>
      <c r="I60" s="96">
        <v>86.77</v>
      </c>
      <c r="J60" s="96">
        <v>49.32</v>
      </c>
      <c r="K60" s="97">
        <v>100.32</v>
      </c>
      <c r="L60" s="98"/>
      <c r="M60" s="96">
        <f t="shared" si="2"/>
        <v>7.955590800951626</v>
      </c>
      <c r="N60" s="94" t="s">
        <v>260</v>
      </c>
    </row>
    <row r="61" spans="1:14" ht="33.75">
      <c r="A61" s="91">
        <v>32</v>
      </c>
      <c r="B61" s="92" t="s">
        <v>261</v>
      </c>
      <c r="C61" s="93" t="s">
        <v>262</v>
      </c>
      <c r="D61" s="94" t="s">
        <v>255</v>
      </c>
      <c r="E61" s="95">
        <v>0.04132</v>
      </c>
      <c r="F61" s="96">
        <v>6640</v>
      </c>
      <c r="G61" s="97">
        <v>274.36</v>
      </c>
      <c r="H61" s="96">
        <v>37662</v>
      </c>
      <c r="I61" s="96">
        <v>1556.19</v>
      </c>
      <c r="J61" s="96">
        <v>38698.48</v>
      </c>
      <c r="K61" s="97">
        <v>1599.02</v>
      </c>
      <c r="L61" s="98"/>
      <c r="M61" s="96">
        <f t="shared" si="2"/>
        <v>5.828181950721679</v>
      </c>
      <c r="N61" s="94" t="s">
        <v>263</v>
      </c>
    </row>
    <row r="62" spans="1:14" ht="33.75">
      <c r="A62" s="91">
        <v>33</v>
      </c>
      <c r="B62" s="92" t="s">
        <v>264</v>
      </c>
      <c r="C62" s="93" t="s">
        <v>265</v>
      </c>
      <c r="D62" s="94" t="s">
        <v>255</v>
      </c>
      <c r="E62" s="95">
        <v>0.0141</v>
      </c>
      <c r="F62" s="96">
        <v>8550</v>
      </c>
      <c r="G62" s="97">
        <v>120.56</v>
      </c>
      <c r="H62" s="96">
        <v>33072.04</v>
      </c>
      <c r="I62" s="96">
        <v>466.32</v>
      </c>
      <c r="J62" s="96">
        <v>34110.03</v>
      </c>
      <c r="K62" s="97">
        <v>480.95</v>
      </c>
      <c r="L62" s="98"/>
      <c r="M62" s="96">
        <f t="shared" si="2"/>
        <v>3.9892999336429993</v>
      </c>
      <c r="N62" s="94" t="s">
        <v>266</v>
      </c>
    </row>
    <row r="63" spans="1:14" ht="45">
      <c r="A63" s="91">
        <v>34</v>
      </c>
      <c r="B63" s="92" t="s">
        <v>267</v>
      </c>
      <c r="C63" s="93" t="s">
        <v>268</v>
      </c>
      <c r="D63" s="94" t="s">
        <v>255</v>
      </c>
      <c r="E63" s="95">
        <v>0.0018</v>
      </c>
      <c r="F63" s="96">
        <v>17400</v>
      </c>
      <c r="G63" s="97">
        <v>31.32</v>
      </c>
      <c r="H63" s="96">
        <v>43900.08</v>
      </c>
      <c r="I63" s="96">
        <v>79.02</v>
      </c>
      <c r="J63" s="96">
        <v>45061.33</v>
      </c>
      <c r="K63" s="97">
        <v>81.11</v>
      </c>
      <c r="L63" s="98"/>
      <c r="M63" s="96">
        <f t="shared" si="2"/>
        <v>2.589719029374202</v>
      </c>
      <c r="N63" s="94" t="s">
        <v>269</v>
      </c>
    </row>
    <row r="64" spans="1:14" ht="33.75">
      <c r="A64" s="91">
        <v>35</v>
      </c>
      <c r="B64" s="92" t="s">
        <v>270</v>
      </c>
      <c r="C64" s="93" t="s">
        <v>271</v>
      </c>
      <c r="D64" s="94" t="s">
        <v>255</v>
      </c>
      <c r="E64" s="95">
        <v>0.002214</v>
      </c>
      <c r="F64" s="96">
        <v>16240</v>
      </c>
      <c r="G64" s="97">
        <v>35.96</v>
      </c>
      <c r="H64" s="96">
        <v>39495.5</v>
      </c>
      <c r="I64" s="96">
        <v>87.44</v>
      </c>
      <c r="J64" s="96">
        <v>40568.65</v>
      </c>
      <c r="K64" s="97">
        <v>89.82</v>
      </c>
      <c r="L64" s="98"/>
      <c r="M64" s="96">
        <f t="shared" si="2"/>
        <v>2.497775305895439</v>
      </c>
      <c r="N64" s="94" t="s">
        <v>272</v>
      </c>
    </row>
    <row r="65" spans="1:14" ht="12.75">
      <c r="A65" s="91">
        <v>36</v>
      </c>
      <c r="B65" s="92" t="s">
        <v>273</v>
      </c>
      <c r="C65" s="93" t="s">
        <v>274</v>
      </c>
      <c r="D65" s="94" t="s">
        <v>255</v>
      </c>
      <c r="E65" s="95">
        <v>0.008384</v>
      </c>
      <c r="F65" s="96">
        <v>11520</v>
      </c>
      <c r="G65" s="97">
        <v>96.58</v>
      </c>
      <c r="H65" s="96">
        <v>59337.87</v>
      </c>
      <c r="I65" s="96">
        <v>497.49</v>
      </c>
      <c r="J65" s="96">
        <v>60854.95</v>
      </c>
      <c r="K65" s="97">
        <v>510.21</v>
      </c>
      <c r="L65" s="98"/>
      <c r="M65" s="96">
        <f t="shared" si="2"/>
        <v>5.282770759991717</v>
      </c>
      <c r="N65" s="94" t="s">
        <v>275</v>
      </c>
    </row>
    <row r="66" spans="1:14" ht="33.75">
      <c r="A66" s="91">
        <v>37</v>
      </c>
      <c r="B66" s="92" t="s">
        <v>276</v>
      </c>
      <c r="C66" s="93" t="s">
        <v>277</v>
      </c>
      <c r="D66" s="94" t="s">
        <v>259</v>
      </c>
      <c r="E66" s="95">
        <v>0.142</v>
      </c>
      <c r="F66" s="96">
        <v>101</v>
      </c>
      <c r="G66" s="97">
        <v>14.34</v>
      </c>
      <c r="H66" s="96">
        <v>460</v>
      </c>
      <c r="I66" s="96">
        <v>65.32</v>
      </c>
      <c r="J66" s="96">
        <v>479.97</v>
      </c>
      <c r="K66" s="97">
        <v>68.16</v>
      </c>
      <c r="L66" s="98"/>
      <c r="M66" s="96">
        <f t="shared" si="2"/>
        <v>4.7531380753138075</v>
      </c>
      <c r="N66" s="94" t="s">
        <v>278</v>
      </c>
    </row>
    <row r="67" spans="1:14" ht="22.5">
      <c r="A67" s="91">
        <v>38</v>
      </c>
      <c r="B67" s="92" t="s">
        <v>279</v>
      </c>
      <c r="C67" s="93" t="s">
        <v>280</v>
      </c>
      <c r="D67" s="94" t="s">
        <v>255</v>
      </c>
      <c r="E67" s="95">
        <v>7.2E-05</v>
      </c>
      <c r="F67" s="96">
        <v>30340</v>
      </c>
      <c r="G67" s="97">
        <v>2.18</v>
      </c>
      <c r="H67" s="96">
        <v>98332</v>
      </c>
      <c r="I67" s="96">
        <v>7.08</v>
      </c>
      <c r="J67" s="96">
        <v>100615.88</v>
      </c>
      <c r="K67" s="97">
        <v>7.24</v>
      </c>
      <c r="L67" s="98"/>
      <c r="M67" s="96">
        <f t="shared" si="2"/>
        <v>3.3211009174311927</v>
      </c>
      <c r="N67" s="94" t="s">
        <v>281</v>
      </c>
    </row>
    <row r="68" spans="1:14" ht="33.75">
      <c r="A68" s="91">
        <v>39</v>
      </c>
      <c r="B68" s="92" t="s">
        <v>282</v>
      </c>
      <c r="C68" s="93" t="s">
        <v>283</v>
      </c>
      <c r="D68" s="94" t="s">
        <v>255</v>
      </c>
      <c r="E68" s="95">
        <v>0.0477</v>
      </c>
      <c r="F68" s="96">
        <v>11200</v>
      </c>
      <c r="G68" s="97">
        <v>534.24</v>
      </c>
      <c r="H68" s="96">
        <v>35763</v>
      </c>
      <c r="I68" s="96">
        <v>1705.9</v>
      </c>
      <c r="J68" s="96">
        <v>36761.5</v>
      </c>
      <c r="K68" s="97">
        <v>1753.52</v>
      </c>
      <c r="L68" s="98"/>
      <c r="M68" s="96">
        <f t="shared" si="2"/>
        <v>3.2822701407607067</v>
      </c>
      <c r="N68" s="94" t="s">
        <v>284</v>
      </c>
    </row>
    <row r="69" spans="1:14" ht="12.75">
      <c r="A69" s="91">
        <v>40</v>
      </c>
      <c r="B69" s="92" t="s">
        <v>285</v>
      </c>
      <c r="C69" s="93" t="s">
        <v>286</v>
      </c>
      <c r="D69" s="94" t="s">
        <v>287</v>
      </c>
      <c r="E69" s="95">
        <v>0.2952</v>
      </c>
      <c r="F69" s="96">
        <v>9.8</v>
      </c>
      <c r="G69" s="97">
        <v>2.89</v>
      </c>
      <c r="H69" s="96">
        <v>30.51</v>
      </c>
      <c r="I69" s="96">
        <v>9.01</v>
      </c>
      <c r="J69" s="96">
        <v>35.17</v>
      </c>
      <c r="K69" s="97">
        <v>10.38</v>
      </c>
      <c r="L69" s="98"/>
      <c r="M69" s="96">
        <f t="shared" si="2"/>
        <v>3.5916955017301038</v>
      </c>
      <c r="N69" s="94" t="s">
        <v>288</v>
      </c>
    </row>
    <row r="70" spans="1:14" ht="56.25">
      <c r="A70" s="91">
        <v>41</v>
      </c>
      <c r="B70" s="92" t="s">
        <v>289</v>
      </c>
      <c r="C70" s="93" t="s">
        <v>290</v>
      </c>
      <c r="D70" s="94" t="s">
        <v>291</v>
      </c>
      <c r="E70" s="95">
        <v>0.8</v>
      </c>
      <c r="F70" s="96">
        <v>58.91</v>
      </c>
      <c r="G70" s="97">
        <v>47.13</v>
      </c>
      <c r="H70" s="96">
        <v>297</v>
      </c>
      <c r="I70" s="96">
        <v>237.6</v>
      </c>
      <c r="J70" s="96">
        <v>305.5</v>
      </c>
      <c r="K70" s="97">
        <v>244.4</v>
      </c>
      <c r="L70" s="98"/>
      <c r="M70" s="96">
        <f t="shared" si="2"/>
        <v>5.185656694249947</v>
      </c>
      <c r="N70" s="94" t="s">
        <v>292</v>
      </c>
    </row>
    <row r="71" spans="1:14" ht="33.75">
      <c r="A71" s="91">
        <v>42</v>
      </c>
      <c r="B71" s="92" t="s">
        <v>293</v>
      </c>
      <c r="C71" s="93" t="s">
        <v>294</v>
      </c>
      <c r="D71" s="94" t="s">
        <v>255</v>
      </c>
      <c r="E71" s="95">
        <v>0.005875</v>
      </c>
      <c r="F71" s="96">
        <v>18440</v>
      </c>
      <c r="G71" s="97">
        <v>108.34</v>
      </c>
      <c r="H71" s="96">
        <v>54890</v>
      </c>
      <c r="I71" s="96">
        <v>322.48</v>
      </c>
      <c r="J71" s="96">
        <v>56577.7</v>
      </c>
      <c r="K71" s="97">
        <v>332.39</v>
      </c>
      <c r="L71" s="98"/>
      <c r="M71" s="96">
        <f t="shared" si="2"/>
        <v>3.068026582979509</v>
      </c>
      <c r="N71" s="94" t="s">
        <v>295</v>
      </c>
    </row>
    <row r="72" spans="1:14" ht="45">
      <c r="A72" s="91">
        <v>43</v>
      </c>
      <c r="B72" s="92" t="s">
        <v>296</v>
      </c>
      <c r="C72" s="93" t="s">
        <v>297</v>
      </c>
      <c r="D72" s="94" t="s">
        <v>255</v>
      </c>
      <c r="E72" s="95">
        <v>0.0009792</v>
      </c>
      <c r="F72" s="96">
        <v>14540</v>
      </c>
      <c r="G72" s="97">
        <v>14.24</v>
      </c>
      <c r="H72" s="96">
        <v>65720.34</v>
      </c>
      <c r="I72" s="96">
        <v>64.35</v>
      </c>
      <c r="J72" s="96">
        <v>67507.61</v>
      </c>
      <c r="K72" s="97">
        <v>66.1</v>
      </c>
      <c r="L72" s="98"/>
      <c r="M72" s="96">
        <f t="shared" si="2"/>
        <v>4.64185393258427</v>
      </c>
      <c r="N72" s="94" t="s">
        <v>298</v>
      </c>
    </row>
    <row r="73" spans="1:14" ht="12.75">
      <c r="A73" s="91">
        <v>44</v>
      </c>
      <c r="B73" s="92" t="s">
        <v>299</v>
      </c>
      <c r="C73" s="93" t="s">
        <v>300</v>
      </c>
      <c r="D73" s="94" t="s">
        <v>255</v>
      </c>
      <c r="E73" s="95">
        <v>0.0005924</v>
      </c>
      <c r="F73" s="96">
        <v>13990</v>
      </c>
      <c r="G73" s="97">
        <v>8.29</v>
      </c>
      <c r="H73" s="96">
        <v>46708.78</v>
      </c>
      <c r="I73" s="96">
        <v>27.67</v>
      </c>
      <c r="J73" s="96">
        <v>48232.86</v>
      </c>
      <c r="K73" s="97">
        <v>28.57</v>
      </c>
      <c r="L73" s="98"/>
      <c r="M73" s="96">
        <f t="shared" si="2"/>
        <v>3.446320868516285</v>
      </c>
      <c r="N73" s="94" t="s">
        <v>301</v>
      </c>
    </row>
    <row r="74" spans="1:14" ht="33.75">
      <c r="A74" s="91">
        <v>45</v>
      </c>
      <c r="B74" s="92" t="s">
        <v>302</v>
      </c>
      <c r="C74" s="93" t="s">
        <v>303</v>
      </c>
      <c r="D74" s="94" t="s">
        <v>255</v>
      </c>
      <c r="E74" s="95">
        <v>0.01944</v>
      </c>
      <c r="F74" s="96">
        <v>12870</v>
      </c>
      <c r="G74" s="97">
        <v>250.19</v>
      </c>
      <c r="H74" s="96">
        <v>80220</v>
      </c>
      <c r="I74" s="96">
        <v>1559.48</v>
      </c>
      <c r="J74" s="96">
        <v>81107.02</v>
      </c>
      <c r="K74" s="97">
        <v>1576.72</v>
      </c>
      <c r="L74" s="98"/>
      <c r="M74" s="96">
        <f t="shared" si="2"/>
        <v>6.302090411287422</v>
      </c>
      <c r="N74" s="94" t="s">
        <v>304</v>
      </c>
    </row>
    <row r="75" spans="1:14" ht="33.75">
      <c r="A75" s="91">
        <v>46</v>
      </c>
      <c r="B75" s="92" t="s">
        <v>305</v>
      </c>
      <c r="C75" s="93" t="s">
        <v>306</v>
      </c>
      <c r="D75" s="94" t="s">
        <v>255</v>
      </c>
      <c r="E75" s="95">
        <v>0.00648</v>
      </c>
      <c r="F75" s="96">
        <v>11660</v>
      </c>
      <c r="G75" s="97">
        <v>75.56</v>
      </c>
      <c r="H75" s="96">
        <v>68145</v>
      </c>
      <c r="I75" s="96">
        <v>441.58</v>
      </c>
      <c r="J75" s="96">
        <v>68941.46</v>
      </c>
      <c r="K75" s="97">
        <v>446.74</v>
      </c>
      <c r="L75" s="98"/>
      <c r="M75" s="96">
        <f t="shared" si="2"/>
        <v>5.912387506617257</v>
      </c>
      <c r="N75" s="94" t="s">
        <v>307</v>
      </c>
    </row>
    <row r="76" spans="1:14" ht="33.75">
      <c r="A76" s="91">
        <v>47</v>
      </c>
      <c r="B76" s="92" t="s">
        <v>308</v>
      </c>
      <c r="C76" s="93" t="s">
        <v>309</v>
      </c>
      <c r="D76" s="94" t="s">
        <v>259</v>
      </c>
      <c r="E76" s="95">
        <v>0.0612</v>
      </c>
      <c r="F76" s="96">
        <v>627</v>
      </c>
      <c r="G76" s="97">
        <v>38.37</v>
      </c>
      <c r="H76" s="96">
        <v>2283</v>
      </c>
      <c r="I76" s="96">
        <v>139.72</v>
      </c>
      <c r="J76" s="96">
        <v>2744.89</v>
      </c>
      <c r="K76" s="97">
        <v>167.99</v>
      </c>
      <c r="L76" s="98"/>
      <c r="M76" s="96">
        <f t="shared" si="2"/>
        <v>4.378160020849623</v>
      </c>
      <c r="N76" s="94" t="s">
        <v>310</v>
      </c>
    </row>
    <row r="77" spans="1:14" ht="22.5">
      <c r="A77" s="91">
        <v>48</v>
      </c>
      <c r="B77" s="92" t="s">
        <v>311</v>
      </c>
      <c r="C77" s="93" t="s">
        <v>312</v>
      </c>
      <c r="D77" s="94" t="s">
        <v>255</v>
      </c>
      <c r="E77" s="95">
        <v>0.0001728</v>
      </c>
      <c r="F77" s="96">
        <v>4630</v>
      </c>
      <c r="G77" s="97">
        <v>0.8</v>
      </c>
      <c r="H77" s="96">
        <v>27966.1</v>
      </c>
      <c r="I77" s="96">
        <v>4.83</v>
      </c>
      <c r="J77" s="96">
        <v>28842.66</v>
      </c>
      <c r="K77" s="97">
        <v>4.98</v>
      </c>
      <c r="L77" s="98"/>
      <c r="M77" s="96">
        <f t="shared" si="2"/>
        <v>6.2250000000000005</v>
      </c>
      <c r="N77" s="94" t="s">
        <v>313</v>
      </c>
    </row>
    <row r="78" spans="1:14" ht="33.75">
      <c r="A78" s="91">
        <v>49</v>
      </c>
      <c r="B78" s="92" t="s">
        <v>314</v>
      </c>
      <c r="C78" s="93" t="s">
        <v>315</v>
      </c>
      <c r="D78" s="94" t="s">
        <v>259</v>
      </c>
      <c r="E78" s="95">
        <v>2.822</v>
      </c>
      <c r="F78" s="96">
        <v>3.11</v>
      </c>
      <c r="G78" s="97">
        <v>8.78</v>
      </c>
      <c r="H78" s="96">
        <v>24.12</v>
      </c>
      <c r="I78" s="96">
        <v>68.07</v>
      </c>
      <c r="J78" s="96">
        <v>24.12</v>
      </c>
      <c r="K78" s="97">
        <v>68.07</v>
      </c>
      <c r="L78" s="98"/>
      <c r="M78" s="96">
        <f t="shared" si="2"/>
        <v>7.752847380410023</v>
      </c>
      <c r="N78" s="94" t="s">
        <v>316</v>
      </c>
    </row>
    <row r="79" spans="1:14" ht="33.75">
      <c r="A79" s="91">
        <v>50</v>
      </c>
      <c r="B79" s="92" t="s">
        <v>317</v>
      </c>
      <c r="C79" s="93" t="s">
        <v>318</v>
      </c>
      <c r="D79" s="94" t="s">
        <v>287</v>
      </c>
      <c r="E79" s="95">
        <v>1.008</v>
      </c>
      <c r="F79" s="96">
        <v>60.4</v>
      </c>
      <c r="G79" s="97">
        <v>60.88</v>
      </c>
      <c r="H79" s="96">
        <v>189.52</v>
      </c>
      <c r="I79" s="96">
        <v>191.04</v>
      </c>
      <c r="J79" s="96">
        <v>193.61</v>
      </c>
      <c r="K79" s="97">
        <v>195.16</v>
      </c>
      <c r="L79" s="98"/>
      <c r="M79" s="96">
        <f t="shared" si="2"/>
        <v>3.205650459921156</v>
      </c>
      <c r="N79" s="94" t="s">
        <v>319</v>
      </c>
    </row>
    <row r="80" spans="1:14" ht="33.75">
      <c r="A80" s="91">
        <v>51</v>
      </c>
      <c r="B80" s="92" t="s">
        <v>320</v>
      </c>
      <c r="C80" s="93" t="s">
        <v>321</v>
      </c>
      <c r="D80" s="94" t="s">
        <v>322</v>
      </c>
      <c r="E80" s="95">
        <v>4</v>
      </c>
      <c r="F80" s="96">
        <v>83.2</v>
      </c>
      <c r="G80" s="97">
        <v>332.8</v>
      </c>
      <c r="H80" s="96">
        <v>376.27</v>
      </c>
      <c r="I80" s="96">
        <v>1505.08</v>
      </c>
      <c r="J80" s="96">
        <v>384.92</v>
      </c>
      <c r="K80" s="97">
        <v>1539.68</v>
      </c>
      <c r="L80" s="98"/>
      <c r="M80" s="96">
        <f t="shared" si="2"/>
        <v>4.626442307692308</v>
      </c>
      <c r="N80" s="94" t="s">
        <v>323</v>
      </c>
    </row>
    <row r="81" spans="1:14" ht="17.25" customHeight="1">
      <c r="A81" s="179" t="s">
        <v>324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</row>
    <row r="82" spans="1:14" ht="56.25">
      <c r="A82" s="91">
        <v>52</v>
      </c>
      <c r="B82" s="92" t="s">
        <v>325</v>
      </c>
      <c r="C82" s="93" t="s">
        <v>326</v>
      </c>
      <c r="D82" s="94" t="s">
        <v>291</v>
      </c>
      <c r="E82" s="95">
        <v>72.72</v>
      </c>
      <c r="F82" s="96">
        <v>67.3</v>
      </c>
      <c r="G82" s="97">
        <v>4894.06</v>
      </c>
      <c r="H82" s="96">
        <v>339.15</v>
      </c>
      <c r="I82" s="96">
        <v>24662.99</v>
      </c>
      <c r="J82" s="96">
        <v>348.85</v>
      </c>
      <c r="K82" s="97">
        <v>25368.37</v>
      </c>
      <c r="L82" s="98"/>
      <c r="M82" s="96">
        <f aca="true" t="shared" si="3" ref="M82:M88">IF(ISNUMBER(K82/G82),IF(NOT(K82/G82=0),K82/G82," ")," ")</f>
        <v>5.183502041250004</v>
      </c>
      <c r="N82" s="94" t="s">
        <v>327</v>
      </c>
    </row>
    <row r="83" spans="1:14" ht="33.75">
      <c r="A83" s="91">
        <v>53</v>
      </c>
      <c r="B83" s="92" t="s">
        <v>328</v>
      </c>
      <c r="C83" s="93" t="s">
        <v>329</v>
      </c>
      <c r="D83" s="94" t="s">
        <v>259</v>
      </c>
      <c r="E83" s="95">
        <v>2.232</v>
      </c>
      <c r="F83" s="96">
        <v>538.46</v>
      </c>
      <c r="G83" s="97">
        <v>1201.84</v>
      </c>
      <c r="H83" s="96">
        <v>1666.05</v>
      </c>
      <c r="I83" s="96">
        <v>3718.62</v>
      </c>
      <c r="J83" s="96">
        <v>1764.84</v>
      </c>
      <c r="K83" s="97">
        <v>3939.12</v>
      </c>
      <c r="L83" s="98"/>
      <c r="M83" s="96">
        <f t="shared" si="3"/>
        <v>3.2775743859415565</v>
      </c>
      <c r="N83" s="94" t="s">
        <v>330</v>
      </c>
    </row>
    <row r="84" spans="1:14" ht="33.75">
      <c r="A84" s="91">
        <v>54</v>
      </c>
      <c r="B84" s="92" t="s">
        <v>331</v>
      </c>
      <c r="C84" s="93" t="s">
        <v>332</v>
      </c>
      <c r="D84" s="94" t="s">
        <v>333</v>
      </c>
      <c r="E84" s="95">
        <v>54.07</v>
      </c>
      <c r="F84" s="96">
        <v>19.8</v>
      </c>
      <c r="G84" s="97">
        <v>1070.59</v>
      </c>
      <c r="H84" s="96">
        <v>40</v>
      </c>
      <c r="I84" s="96">
        <v>2162.8</v>
      </c>
      <c r="J84" s="96">
        <v>40.94</v>
      </c>
      <c r="K84" s="97">
        <v>2213.63</v>
      </c>
      <c r="L84" s="98"/>
      <c r="M84" s="96">
        <f t="shared" si="3"/>
        <v>2.067672965374233</v>
      </c>
      <c r="N84" s="94" t="s">
        <v>334</v>
      </c>
    </row>
    <row r="85" spans="1:14" ht="45">
      <c r="A85" s="91">
        <v>55</v>
      </c>
      <c r="B85" s="92" t="s">
        <v>335</v>
      </c>
      <c r="C85" s="93" t="s">
        <v>336</v>
      </c>
      <c r="D85" s="94" t="s">
        <v>322</v>
      </c>
      <c r="E85" s="95">
        <v>2</v>
      </c>
      <c r="F85" s="96">
        <v>437</v>
      </c>
      <c r="G85" s="97">
        <v>874</v>
      </c>
      <c r="H85" s="96">
        <v>2554.07</v>
      </c>
      <c r="I85" s="96">
        <v>5108.14</v>
      </c>
      <c r="J85" s="96">
        <v>2616.48</v>
      </c>
      <c r="K85" s="97">
        <v>5232.96</v>
      </c>
      <c r="L85" s="98"/>
      <c r="M85" s="96">
        <f t="shared" si="3"/>
        <v>5.987368421052632</v>
      </c>
      <c r="N85" s="94" t="s">
        <v>337</v>
      </c>
    </row>
    <row r="86" spans="1:14" ht="22.5">
      <c r="A86" s="91">
        <v>56</v>
      </c>
      <c r="B86" s="92" t="s">
        <v>338</v>
      </c>
      <c r="C86" s="93" t="s">
        <v>339</v>
      </c>
      <c r="D86" s="94" t="s">
        <v>322</v>
      </c>
      <c r="E86" s="95">
        <v>2</v>
      </c>
      <c r="F86" s="96">
        <v>1862.08</v>
      </c>
      <c r="G86" s="97">
        <v>3724.16</v>
      </c>
      <c r="H86" s="96">
        <v>7411.59</v>
      </c>
      <c r="I86" s="96">
        <v>14823.18</v>
      </c>
      <c r="J86" s="96">
        <v>7563.07</v>
      </c>
      <c r="K86" s="97">
        <v>15126.14</v>
      </c>
      <c r="L86" s="98"/>
      <c r="M86" s="96">
        <f t="shared" si="3"/>
        <v>4.061624634816979</v>
      </c>
      <c r="N86" s="94" t="s">
        <v>340</v>
      </c>
    </row>
    <row r="87" spans="1:14" ht="33.75">
      <c r="A87" s="91">
        <v>57</v>
      </c>
      <c r="B87" s="92" t="s">
        <v>341</v>
      </c>
      <c r="C87" s="93" t="s">
        <v>342</v>
      </c>
      <c r="D87" s="94" t="s">
        <v>322</v>
      </c>
      <c r="E87" s="95">
        <v>1</v>
      </c>
      <c r="F87" s="96">
        <v>324.86</v>
      </c>
      <c r="G87" s="97">
        <v>324.86</v>
      </c>
      <c r="H87" s="96">
        <v>2098.75</v>
      </c>
      <c r="I87" s="96">
        <v>2098.75</v>
      </c>
      <c r="J87" s="96">
        <v>2204.92</v>
      </c>
      <c r="K87" s="97">
        <v>2204.92</v>
      </c>
      <c r="L87" s="98"/>
      <c r="M87" s="96">
        <f t="shared" si="3"/>
        <v>6.787292987748568</v>
      </c>
      <c r="N87" s="94" t="s">
        <v>343</v>
      </c>
    </row>
    <row r="88" spans="1:14" ht="33.75">
      <c r="A88" s="91">
        <v>58</v>
      </c>
      <c r="B88" s="92" t="s">
        <v>344</v>
      </c>
      <c r="C88" s="93" t="s">
        <v>345</v>
      </c>
      <c r="D88" s="94" t="s">
        <v>322</v>
      </c>
      <c r="E88" s="95">
        <v>3</v>
      </c>
      <c r="F88" s="96">
        <v>595</v>
      </c>
      <c r="G88" s="97">
        <v>1785</v>
      </c>
      <c r="H88" s="96">
        <v>3326.11</v>
      </c>
      <c r="I88" s="96">
        <v>9978.33</v>
      </c>
      <c r="J88" s="96">
        <v>3533.06</v>
      </c>
      <c r="K88" s="97">
        <v>10599.18</v>
      </c>
      <c r="L88" s="98"/>
      <c r="M88" s="96">
        <f t="shared" si="3"/>
        <v>5.937915966386555</v>
      </c>
      <c r="N88" s="94" t="s">
        <v>346</v>
      </c>
    </row>
    <row r="89" spans="1:14" ht="17.25" customHeight="1">
      <c r="A89" s="180" t="s">
        <v>347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</row>
    <row r="90" spans="1:14" ht="17.25" customHeight="1">
      <c r="A90" s="179" t="s">
        <v>252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</row>
    <row r="91" spans="1:14" ht="12.75">
      <c r="A91" s="91">
        <v>59</v>
      </c>
      <c r="B91" s="92" t="s">
        <v>348</v>
      </c>
      <c r="C91" s="93" t="s">
        <v>349</v>
      </c>
      <c r="D91" s="94" t="s">
        <v>333</v>
      </c>
      <c r="E91" s="95">
        <v>54.07</v>
      </c>
      <c r="F91" s="96"/>
      <c r="G91" s="97"/>
      <c r="H91" s="96"/>
      <c r="I91" s="96"/>
      <c r="J91" s="96"/>
      <c r="K91" s="97"/>
      <c r="L91" s="98"/>
      <c r="M91" s="96" t="str">
        <f aca="true" t="shared" si="4" ref="M91:M96">IF(ISNUMBER(K91/G91),IF(NOT(K91/G91=0),K91/G91," ")," ")</f>
        <v> </v>
      </c>
      <c r="N91" s="94"/>
    </row>
    <row r="92" spans="1:14" ht="12.75">
      <c r="A92" s="91">
        <v>60</v>
      </c>
      <c r="B92" s="92" t="s">
        <v>350</v>
      </c>
      <c r="C92" s="93" t="s">
        <v>351</v>
      </c>
      <c r="D92" s="94" t="s">
        <v>291</v>
      </c>
      <c r="E92" s="95">
        <v>72.72</v>
      </c>
      <c r="F92" s="96"/>
      <c r="G92" s="97"/>
      <c r="H92" s="96"/>
      <c r="I92" s="96"/>
      <c r="J92" s="96"/>
      <c r="K92" s="97"/>
      <c r="L92" s="98"/>
      <c r="M92" s="96" t="str">
        <f t="shared" si="4"/>
        <v> </v>
      </c>
      <c r="N92" s="94"/>
    </row>
    <row r="93" spans="1:14" ht="12.75">
      <c r="A93" s="91">
        <v>61</v>
      </c>
      <c r="B93" s="92" t="s">
        <v>352</v>
      </c>
      <c r="C93" s="93" t="s">
        <v>353</v>
      </c>
      <c r="D93" s="94" t="s">
        <v>259</v>
      </c>
      <c r="E93" s="95">
        <v>2.232</v>
      </c>
      <c r="F93" s="96"/>
      <c r="G93" s="97"/>
      <c r="H93" s="96"/>
      <c r="I93" s="96"/>
      <c r="J93" s="96"/>
      <c r="K93" s="97"/>
      <c r="L93" s="98"/>
      <c r="M93" s="96" t="str">
        <f t="shared" si="4"/>
        <v> </v>
      </c>
      <c r="N93" s="94"/>
    </row>
    <row r="94" spans="1:14" ht="22.5">
      <c r="A94" s="91">
        <v>62</v>
      </c>
      <c r="B94" s="92" t="s">
        <v>354</v>
      </c>
      <c r="C94" s="93" t="s">
        <v>355</v>
      </c>
      <c r="D94" s="94" t="s">
        <v>356</v>
      </c>
      <c r="E94" s="95">
        <v>2</v>
      </c>
      <c r="F94" s="96"/>
      <c r="G94" s="97"/>
      <c r="H94" s="96"/>
      <c r="I94" s="96"/>
      <c r="J94" s="96"/>
      <c r="K94" s="97"/>
      <c r="L94" s="98"/>
      <c r="M94" s="96" t="str">
        <f t="shared" si="4"/>
        <v> </v>
      </c>
      <c r="N94" s="94"/>
    </row>
    <row r="95" spans="1:14" ht="12.75">
      <c r="A95" s="91">
        <v>63</v>
      </c>
      <c r="B95" s="92" t="s">
        <v>357</v>
      </c>
      <c r="C95" s="93" t="s">
        <v>358</v>
      </c>
      <c r="D95" s="94" t="s">
        <v>322</v>
      </c>
      <c r="E95" s="95">
        <v>12</v>
      </c>
      <c r="F95" s="96"/>
      <c r="G95" s="97"/>
      <c r="H95" s="96"/>
      <c r="I95" s="96"/>
      <c r="J95" s="96"/>
      <c r="K95" s="97"/>
      <c r="L95" s="98"/>
      <c r="M95" s="96" t="str">
        <f t="shared" si="4"/>
        <v> </v>
      </c>
      <c r="N95" s="94"/>
    </row>
    <row r="96" spans="1:14" ht="12.75">
      <c r="A96" s="107"/>
      <c r="B96" s="108" t="s">
        <v>227</v>
      </c>
      <c r="C96" s="109" t="s">
        <v>359</v>
      </c>
      <c r="D96" s="110" t="s">
        <v>229</v>
      </c>
      <c r="E96" s="111"/>
      <c r="F96" s="112"/>
      <c r="G96" s="113">
        <v>15966</v>
      </c>
      <c r="H96" s="112"/>
      <c r="I96" s="112"/>
      <c r="J96" s="112"/>
      <c r="K96" s="113">
        <v>74158</v>
      </c>
      <c r="L96" s="114"/>
      <c r="M96" s="112">
        <f t="shared" si="4"/>
        <v>4.644745083302017</v>
      </c>
      <c r="N96" s="110"/>
    </row>
    <row r="97" spans="1:14" ht="12.75">
      <c r="A97" s="177" t="s">
        <v>148</v>
      </c>
      <c r="B97" s="178"/>
      <c r="C97" s="178"/>
      <c r="D97" s="178"/>
      <c r="E97" s="178"/>
      <c r="F97" s="178"/>
      <c r="G97" s="115">
        <v>20934</v>
      </c>
      <c r="H97" s="116"/>
      <c r="I97" s="116"/>
      <c r="J97" s="116"/>
      <c r="K97" s="115">
        <v>112826</v>
      </c>
      <c r="L97" s="117"/>
      <c r="M97" s="115">
        <f aca="true" ca="1" t="shared" si="5" ref="M97:M114">IF(ISNUMBER(INDIRECT("K"&amp;ROW())/INDIRECT("G"&amp;ROW())),INDIRECT("K"&amp;ROW())/INDIRECT("G"&amp;ROW())," ")</f>
        <v>5.389605426578771</v>
      </c>
      <c r="N97" s="118" t="s">
        <v>360</v>
      </c>
    </row>
    <row r="98" spans="1:14" ht="12.75">
      <c r="A98" s="177" t="s">
        <v>153</v>
      </c>
      <c r="B98" s="178"/>
      <c r="C98" s="178"/>
      <c r="D98" s="178"/>
      <c r="E98" s="178"/>
      <c r="F98" s="178"/>
      <c r="G98" s="115"/>
      <c r="H98" s="116"/>
      <c r="I98" s="116"/>
      <c r="J98" s="116"/>
      <c r="K98" s="115"/>
      <c r="L98" s="117"/>
      <c r="M98" s="115" t="str">
        <f ca="1" t="shared" si="5"/>
        <v> </v>
      </c>
      <c r="N98" s="118" t="s">
        <v>360</v>
      </c>
    </row>
    <row r="99" spans="1:14" ht="12.75">
      <c r="A99" s="177" t="s">
        <v>154</v>
      </c>
      <c r="B99" s="178"/>
      <c r="C99" s="178"/>
      <c r="D99" s="178"/>
      <c r="E99" s="178"/>
      <c r="F99" s="178"/>
      <c r="G99" s="115">
        <v>2131</v>
      </c>
      <c r="H99" s="116"/>
      <c r="I99" s="116"/>
      <c r="J99" s="116"/>
      <c r="K99" s="115">
        <v>25661</v>
      </c>
      <c r="L99" s="117"/>
      <c r="M99" s="115">
        <f ca="1" t="shared" si="5"/>
        <v>12.041764429845143</v>
      </c>
      <c r="N99" s="118" t="s">
        <v>360</v>
      </c>
    </row>
    <row r="100" spans="1:14" ht="12.75">
      <c r="A100" s="177" t="s">
        <v>155</v>
      </c>
      <c r="B100" s="178"/>
      <c r="C100" s="178"/>
      <c r="D100" s="178"/>
      <c r="E100" s="178"/>
      <c r="F100" s="178"/>
      <c r="G100" s="115">
        <v>15966</v>
      </c>
      <c r="H100" s="116"/>
      <c r="I100" s="116"/>
      <c r="J100" s="116"/>
      <c r="K100" s="115">
        <v>74158</v>
      </c>
      <c r="L100" s="117"/>
      <c r="M100" s="115">
        <f ca="1" t="shared" si="5"/>
        <v>4.644745083302017</v>
      </c>
      <c r="N100" s="118" t="s">
        <v>360</v>
      </c>
    </row>
    <row r="101" spans="1:14" ht="12.75">
      <c r="A101" s="177" t="s">
        <v>156</v>
      </c>
      <c r="B101" s="178"/>
      <c r="C101" s="178"/>
      <c r="D101" s="178"/>
      <c r="E101" s="178"/>
      <c r="F101" s="178"/>
      <c r="G101" s="115">
        <v>3195</v>
      </c>
      <c r="H101" s="116"/>
      <c r="I101" s="116"/>
      <c r="J101" s="116"/>
      <c r="K101" s="115">
        <v>17377</v>
      </c>
      <c r="L101" s="117"/>
      <c r="M101" s="115">
        <f ca="1" t="shared" si="5"/>
        <v>5.438810641627543</v>
      </c>
      <c r="N101" s="118" t="s">
        <v>360</v>
      </c>
    </row>
    <row r="102" spans="1:14" ht="12.75">
      <c r="A102" s="141" t="s">
        <v>157</v>
      </c>
      <c r="B102" s="176"/>
      <c r="C102" s="176"/>
      <c r="D102" s="176"/>
      <c r="E102" s="176"/>
      <c r="F102" s="176"/>
      <c r="G102" s="115">
        <v>2453</v>
      </c>
      <c r="H102" s="116"/>
      <c r="I102" s="116"/>
      <c r="J102" s="116"/>
      <c r="K102" s="115">
        <v>29523</v>
      </c>
      <c r="L102" s="117"/>
      <c r="M102" s="115">
        <f ca="1" t="shared" si="5"/>
        <v>12.03546677537709</v>
      </c>
      <c r="N102" s="118" t="s">
        <v>360</v>
      </c>
    </row>
    <row r="103" spans="1:14" ht="12.75">
      <c r="A103" s="141" t="s">
        <v>158</v>
      </c>
      <c r="B103" s="176"/>
      <c r="C103" s="176"/>
      <c r="D103" s="176"/>
      <c r="E103" s="176"/>
      <c r="F103" s="176"/>
      <c r="G103" s="115">
        <v>1395</v>
      </c>
      <c r="H103" s="116"/>
      <c r="I103" s="116"/>
      <c r="J103" s="116"/>
      <c r="K103" s="115">
        <v>19766</v>
      </c>
      <c r="L103" s="117"/>
      <c r="M103" s="115">
        <f ca="1" t="shared" si="5"/>
        <v>14.169175627240143</v>
      </c>
      <c r="N103" s="118" t="s">
        <v>360</v>
      </c>
    </row>
    <row r="104" spans="1:14" ht="12.75">
      <c r="A104" s="141" t="s">
        <v>159</v>
      </c>
      <c r="B104" s="176"/>
      <c r="C104" s="176"/>
      <c r="D104" s="176"/>
      <c r="E104" s="176"/>
      <c r="F104" s="176"/>
      <c r="G104" s="115"/>
      <c r="H104" s="116"/>
      <c r="I104" s="116"/>
      <c r="J104" s="116"/>
      <c r="K104" s="115"/>
      <c r="L104" s="117"/>
      <c r="M104" s="115" t="str">
        <f ca="1" t="shared" si="5"/>
        <v> </v>
      </c>
      <c r="N104" s="118" t="s">
        <v>360</v>
      </c>
    </row>
    <row r="105" spans="1:14" ht="12.75">
      <c r="A105" s="177" t="s">
        <v>160</v>
      </c>
      <c r="B105" s="178"/>
      <c r="C105" s="178"/>
      <c r="D105" s="178"/>
      <c r="E105" s="178"/>
      <c r="F105" s="178"/>
      <c r="G105" s="115">
        <v>647</v>
      </c>
      <c r="H105" s="116"/>
      <c r="I105" s="116"/>
      <c r="J105" s="116"/>
      <c r="K105" s="115">
        <v>4941</v>
      </c>
      <c r="L105" s="117"/>
      <c r="M105" s="115">
        <f ca="1" t="shared" si="5"/>
        <v>7.636785162287481</v>
      </c>
      <c r="N105" s="118" t="s">
        <v>360</v>
      </c>
    </row>
    <row r="106" spans="1:14" ht="12.75">
      <c r="A106" s="177" t="s">
        <v>161</v>
      </c>
      <c r="B106" s="178"/>
      <c r="C106" s="178"/>
      <c r="D106" s="178"/>
      <c r="E106" s="178"/>
      <c r="F106" s="178"/>
      <c r="G106" s="115">
        <v>153</v>
      </c>
      <c r="H106" s="116"/>
      <c r="I106" s="116"/>
      <c r="J106" s="116"/>
      <c r="K106" s="115">
        <v>1881</v>
      </c>
      <c r="L106" s="117"/>
      <c r="M106" s="115">
        <f ca="1" t="shared" si="5"/>
        <v>12.294117647058824</v>
      </c>
      <c r="N106" s="118" t="s">
        <v>360</v>
      </c>
    </row>
    <row r="107" spans="1:14" ht="12.75">
      <c r="A107" s="177" t="s">
        <v>162</v>
      </c>
      <c r="B107" s="178"/>
      <c r="C107" s="178"/>
      <c r="D107" s="178"/>
      <c r="E107" s="178"/>
      <c r="F107" s="178"/>
      <c r="G107" s="115">
        <v>8371</v>
      </c>
      <c r="H107" s="116"/>
      <c r="I107" s="116"/>
      <c r="J107" s="116"/>
      <c r="K107" s="115">
        <v>55834</v>
      </c>
      <c r="L107" s="117"/>
      <c r="M107" s="115">
        <f ca="1" t="shared" si="5"/>
        <v>6.669931907776848</v>
      </c>
      <c r="N107" s="118" t="s">
        <v>360</v>
      </c>
    </row>
    <row r="108" spans="1:14" ht="12.75">
      <c r="A108" s="177" t="s">
        <v>163</v>
      </c>
      <c r="B108" s="178"/>
      <c r="C108" s="178"/>
      <c r="D108" s="178"/>
      <c r="E108" s="178"/>
      <c r="F108" s="178"/>
      <c r="G108" s="115">
        <v>8366</v>
      </c>
      <c r="H108" s="116"/>
      <c r="I108" s="116"/>
      <c r="J108" s="116"/>
      <c r="K108" s="115">
        <v>38959</v>
      </c>
      <c r="L108" s="117"/>
      <c r="M108" s="115">
        <f ca="1" t="shared" si="5"/>
        <v>4.656825245039445</v>
      </c>
      <c r="N108" s="118" t="s">
        <v>360</v>
      </c>
    </row>
    <row r="109" spans="1:14" ht="12.75">
      <c r="A109" s="177" t="s">
        <v>164</v>
      </c>
      <c r="B109" s="178"/>
      <c r="C109" s="178"/>
      <c r="D109" s="178"/>
      <c r="E109" s="178"/>
      <c r="F109" s="178"/>
      <c r="G109" s="115">
        <v>216</v>
      </c>
      <c r="H109" s="116"/>
      <c r="I109" s="116"/>
      <c r="J109" s="116"/>
      <c r="K109" s="115">
        <v>1512</v>
      </c>
      <c r="L109" s="117"/>
      <c r="M109" s="115">
        <f ca="1" t="shared" si="5"/>
        <v>7</v>
      </c>
      <c r="N109" s="118" t="s">
        <v>360</v>
      </c>
    </row>
    <row r="110" spans="1:14" ht="12.75">
      <c r="A110" s="177" t="s">
        <v>165</v>
      </c>
      <c r="B110" s="178"/>
      <c r="C110" s="178"/>
      <c r="D110" s="178"/>
      <c r="E110" s="178"/>
      <c r="F110" s="178"/>
      <c r="G110" s="115">
        <v>2732</v>
      </c>
      <c r="H110" s="116"/>
      <c r="I110" s="116"/>
      <c r="J110" s="116"/>
      <c r="K110" s="115">
        <v>24010</v>
      </c>
      <c r="L110" s="117"/>
      <c r="M110" s="115">
        <f ca="1" t="shared" si="5"/>
        <v>8.788433382137628</v>
      </c>
      <c r="N110" s="118" t="s">
        <v>360</v>
      </c>
    </row>
    <row r="111" spans="1:14" ht="12.75">
      <c r="A111" s="177" t="s">
        <v>166</v>
      </c>
      <c r="B111" s="178"/>
      <c r="C111" s="178"/>
      <c r="D111" s="178"/>
      <c r="E111" s="178"/>
      <c r="F111" s="178"/>
      <c r="G111" s="115">
        <v>3321</v>
      </c>
      <c r="H111" s="116"/>
      <c r="I111" s="116"/>
      <c r="J111" s="116"/>
      <c r="K111" s="115">
        <v>24269</v>
      </c>
      <c r="L111" s="117"/>
      <c r="M111" s="115">
        <f ca="1" t="shared" si="5"/>
        <v>7.307738632941885</v>
      </c>
      <c r="N111" s="118" t="s">
        <v>360</v>
      </c>
    </row>
    <row r="112" spans="1:14" ht="12.75">
      <c r="A112" s="177" t="s">
        <v>167</v>
      </c>
      <c r="B112" s="178"/>
      <c r="C112" s="178"/>
      <c r="D112" s="178"/>
      <c r="E112" s="178"/>
      <c r="F112" s="178"/>
      <c r="G112" s="115">
        <v>976</v>
      </c>
      <c r="H112" s="116"/>
      <c r="I112" s="116"/>
      <c r="J112" s="116"/>
      <c r="K112" s="115">
        <v>10709</v>
      </c>
      <c r="L112" s="117"/>
      <c r="M112" s="115">
        <f ca="1" t="shared" si="5"/>
        <v>10.97233606557377</v>
      </c>
      <c r="N112" s="118" t="s">
        <v>360</v>
      </c>
    </row>
    <row r="113" spans="1:14" ht="12.75">
      <c r="A113" s="177" t="s">
        <v>168</v>
      </c>
      <c r="B113" s="178"/>
      <c r="C113" s="178"/>
      <c r="D113" s="178"/>
      <c r="E113" s="178"/>
      <c r="F113" s="178"/>
      <c r="G113" s="115">
        <v>24782</v>
      </c>
      <c r="H113" s="116"/>
      <c r="I113" s="116"/>
      <c r="J113" s="116"/>
      <c r="K113" s="115">
        <v>162115</v>
      </c>
      <c r="L113" s="117"/>
      <c r="M113" s="115">
        <f ca="1" t="shared" si="5"/>
        <v>6.54164312807683</v>
      </c>
      <c r="N113" s="118" t="s">
        <v>360</v>
      </c>
    </row>
    <row r="114" spans="1:14" ht="12.75">
      <c r="A114" s="141" t="s">
        <v>169</v>
      </c>
      <c r="B114" s="176"/>
      <c r="C114" s="176"/>
      <c r="D114" s="176"/>
      <c r="E114" s="176"/>
      <c r="F114" s="176"/>
      <c r="G114" s="115">
        <v>24782</v>
      </c>
      <c r="H114" s="116"/>
      <c r="I114" s="116"/>
      <c r="J114" s="116"/>
      <c r="K114" s="115">
        <v>162115</v>
      </c>
      <c r="L114" s="117"/>
      <c r="M114" s="115">
        <f ca="1" t="shared" si="5"/>
        <v>6.54164312807683</v>
      </c>
      <c r="N114" s="118" t="s">
        <v>360</v>
      </c>
    </row>
    <row r="115" spans="1:14" ht="12.75">
      <c r="A115" s="26"/>
      <c r="B115" s="12" t="s">
        <v>362</v>
      </c>
      <c r="G115" s="36"/>
      <c r="H115" s="37"/>
      <c r="I115" s="37"/>
      <c r="J115" s="37"/>
      <c r="K115" s="36">
        <v>29181</v>
      </c>
      <c r="L115" s="32"/>
      <c r="M115" s="36"/>
      <c r="N115" s="26"/>
    </row>
    <row r="116" spans="1:14" ht="12.75">
      <c r="A116" s="1"/>
      <c r="B116" s="2" t="s">
        <v>439</v>
      </c>
      <c r="C116" s="2"/>
      <c r="D116" s="2"/>
      <c r="E116" s="2"/>
      <c r="F116" s="2"/>
      <c r="G116" s="2"/>
      <c r="H116" s="2"/>
      <c r="I116" s="2"/>
      <c r="J116" s="2"/>
      <c r="K116" s="2">
        <v>191296</v>
      </c>
      <c r="L116" s="33"/>
      <c r="M116" s="2"/>
      <c r="N116" s="2"/>
    </row>
    <row r="117" spans="1:14" ht="12.75">
      <c r="A117" s="13" t="s">
        <v>440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3"/>
      <c r="M117" s="2"/>
      <c r="N117" s="2"/>
    </row>
    <row r="118" spans="1:14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3"/>
      <c r="M118" s="2"/>
      <c r="N118" s="2"/>
    </row>
    <row r="119" spans="1:14" ht="12.75">
      <c r="A119" s="13" t="s">
        <v>441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3"/>
      <c r="M119" s="2"/>
      <c r="N119" s="2"/>
    </row>
  </sheetData>
  <sheetProtection/>
  <mergeCells count="52">
    <mergeCell ref="A7:N7"/>
    <mergeCell ref="A8:N8"/>
    <mergeCell ref="A9:N9"/>
    <mergeCell ref="A10:N10"/>
    <mergeCell ref="G16:H16"/>
    <mergeCell ref="J12:M12"/>
    <mergeCell ref="G14:H14"/>
    <mergeCell ref="J14:K14"/>
    <mergeCell ref="G15:H15"/>
    <mergeCell ref="J15:K15"/>
    <mergeCell ref="J16:K16"/>
    <mergeCell ref="G12:I12"/>
    <mergeCell ref="G13:H13"/>
    <mergeCell ref="J13:K13"/>
    <mergeCell ref="D23:D24"/>
    <mergeCell ref="H23:I23"/>
    <mergeCell ref="J23:K23"/>
    <mergeCell ref="F22:G23"/>
    <mergeCell ref="H22:K22"/>
    <mergeCell ref="A81:N81"/>
    <mergeCell ref="A89:N89"/>
    <mergeCell ref="G17:H17"/>
    <mergeCell ref="J17:K17"/>
    <mergeCell ref="A22:A24"/>
    <mergeCell ref="B22:B24"/>
    <mergeCell ref="C22:C24"/>
    <mergeCell ref="E22:E24"/>
    <mergeCell ref="M22:M24"/>
    <mergeCell ref="N22:N24"/>
    <mergeCell ref="A26:N26"/>
    <mergeCell ref="A27:N27"/>
    <mergeCell ref="A38:N38"/>
    <mergeCell ref="A58:N58"/>
    <mergeCell ref="A107:F107"/>
    <mergeCell ref="A90:N90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14:F114"/>
    <mergeCell ref="A108:F108"/>
    <mergeCell ref="A109:F109"/>
    <mergeCell ref="A110:F110"/>
    <mergeCell ref="A111:F111"/>
    <mergeCell ref="A112:F112"/>
    <mergeCell ref="A113:F113"/>
    <mergeCell ref="A106:F106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70" r:id="rId3"/>
  <headerFooter alignWithMargins="0">
    <oddHeader>&amp;LГРАНД-Смета</oddHeader>
    <oddFooter>&amp;R&amp;P</oddFooter>
  </headerFooter>
  <rowBreaks count="1" manualBreakCount="1">
    <brk id="11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2016-08-29T09:58:58Z</cp:lastPrinted>
  <dcterms:created xsi:type="dcterms:W3CDTF">2003-01-28T12:33:10Z</dcterms:created>
  <dcterms:modified xsi:type="dcterms:W3CDTF">2016-08-30T06:05:30Z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