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7500" windowHeight="4245" tabRatio="771" activeTab="1"/>
  </bookViews>
  <sheets>
    <sheet name="Локальная смета" sheetId="1" r:id="rId1"/>
    <sheet name="Локальный ресурсный смет.расчет" sheetId="2" r:id="rId2"/>
  </sheets>
  <definedNames>
    <definedName name="_xlnm.Print_Titles" localSheetId="0">'Локальная смета'!$29:$29</definedName>
    <definedName name="_xlnm.Print_Titles" localSheetId="1">'Локальный ресурсный смет.расчет'!$25:$25</definedName>
    <definedName name="_xlnm.Print_Area" localSheetId="1">'Локальный ресурсный смет.расчет'!$A$1:$N$93</definedName>
  </definedNames>
  <calcPr fullCalcOnLoad="1"/>
</workbook>
</file>

<file path=xl/comments1.xml><?xml version="1.0" encoding="utf-8"?>
<comments xmlns="http://schemas.openxmlformats.org/spreadsheetml/2006/main">
  <authors>
    <author>&lt;&gt;</author>
    <author>YuKazaeva</author>
    <author>Сергей</author>
    <author>Alex</author>
    <author>Alex Sosedko</author>
    <author>onikitina</author>
    <author>Соседко А.Н.</author>
  </authors>
  <commentList>
    <comment ref="A8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10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11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13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4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9" authorId="2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C29" authorId="2">
      <text>
        <r>
          <rPr>
            <sz val="8"/>
            <rFont val="Tahoma"/>
            <family val="2"/>
          </rPr>
          <t xml:space="preserve"> &lt;Количество всего (физ. объем) по позиции&gt;</t>
        </r>
      </text>
    </comment>
    <comment ref="D29" authorId="4">
      <text>
        <r>
          <rPr>
            <b/>
            <sz val="8"/>
            <rFont val="Tahoma"/>
            <family val="2"/>
          </rPr>
          <t xml:space="preserve"> &lt;ПЗ по позиции на единицу в базисных ценах с учетом всех к-тов&gt;</t>
        </r>
      </text>
    </comment>
    <comment ref="E29" authorId="4">
      <text>
        <r>
          <rPr>
            <b/>
            <sz val="8"/>
            <rFont val="Tahoma"/>
            <family val="2"/>
          </rPr>
          <t xml:space="preserve"> &lt;ОЗП по позиции на единицу в базисных ценах с учетом всех к-тов&gt;
_____
&lt;МАТ по позиции на единицу в базисных ценах с учетом всех к-тов&gt;
</t>
        </r>
      </text>
    </comment>
    <comment ref="F29" authorId="4">
      <text>
        <r>
          <rPr>
            <b/>
            <sz val="8"/>
            <rFont val="Tahoma"/>
            <family val="2"/>
          </rPr>
          <t xml:space="preserve"> &lt;ЭММ по позиции на единицу в базисных ценах с учетом всех к-тов&gt;
_____
&lt;ЗПМ по позиции на единицу в базисных ценах с учетом всех к-тов&gt;
</t>
        </r>
      </text>
    </comment>
    <comment ref="G29" authorId="3">
      <text>
        <r>
          <rPr>
            <b/>
            <sz val="8"/>
            <rFont val="Tahoma"/>
            <family val="2"/>
          </rPr>
          <t xml:space="preserve"> &lt;ИТОГО ПЗ на физобъем по позиции в базисных ценах&gt;
&lt;Сумма НР по позиции для БИМ&gt;
&lt;Сумма СП по позиции для БИМ&gt;</t>
        </r>
      </text>
    </comment>
    <comment ref="H29" authorId="3">
      <text>
        <r>
          <rPr>
            <b/>
            <sz val="8"/>
            <rFont val="Tahoma"/>
            <family val="2"/>
          </rPr>
          <t xml:space="preserve"> &lt;ИТОГО ОЗП на физобъем по позиции в базисных ценах&gt;
_____
&lt;ИТОГО МАТ на физобъем по позиции в базисных ценах&gt;
</t>
        </r>
      </text>
    </comment>
    <comment ref="I29" authorId="3">
      <text>
        <r>
          <rPr>
            <b/>
            <sz val="8"/>
            <rFont val="Tahoma"/>
            <family val="2"/>
          </rPr>
          <t xml:space="preserve"> &lt;ИТОГО ЭММ на физобъем по позиции в базисных ценах&gt;
_____
&lt;ИТОГО ЗПМ на физобъем по позиции в базисных ценах&gt;
</t>
        </r>
      </text>
    </comment>
    <comment ref="J29" authorId="2">
      <text>
        <r>
          <rPr>
            <sz val="8"/>
            <rFont val="Tahoma"/>
            <family val="2"/>
          </rPr>
          <t xml:space="preserve"> &lt;ИТОГО ПЗ по позиции в текущих ценах&gt;</t>
        </r>
      </text>
    </comment>
    <comment ref="K29" authorId="2">
      <text>
        <r>
          <rPr>
            <sz val="8"/>
            <rFont val="Tahoma"/>
            <family val="2"/>
          </rPr>
          <t xml:space="preserve"> &lt;ИТОГО ОЗП по позиции в текущих ценах&gt;
_____
&lt;ИТОГО МАТ по позиции в текущих ценах&gt;
</t>
        </r>
      </text>
    </comment>
    <comment ref="L29" authorId="4">
      <text>
        <r>
          <rPr>
            <b/>
            <sz val="8"/>
            <rFont val="Tahoma"/>
            <family val="2"/>
          </rPr>
          <t xml:space="preserve"> &lt;Признак материала - позиции&gt;</t>
        </r>
      </text>
    </comment>
    <comment ref="O29" authorId="2">
      <text>
        <r>
          <rPr>
            <sz val="8"/>
            <rFont val="Tahoma"/>
            <family val="2"/>
          </rPr>
          <t xml:space="preserve"> &lt;Сумма НР по позиции при расчете в базисных ценах&gt;</t>
        </r>
      </text>
    </comment>
    <comment ref="P29" authorId="2">
      <text>
        <r>
          <rPr>
            <sz val="8"/>
            <rFont val="Tahoma"/>
            <family val="2"/>
          </rPr>
          <t xml:space="preserve"> &lt;Сумма СП по позиции при расчете в базисных ценах&gt;</t>
        </r>
      </text>
    </comment>
    <comment ref="Q29" authorId="2">
      <text>
        <r>
          <rPr>
            <sz val="8"/>
            <rFont val="Tahoma"/>
            <family val="2"/>
          </rPr>
          <t xml:space="preserve"> &lt;Сумма НР по позиции при расчете в текущих ценах (ресурсный расчет)&gt;</t>
        </r>
      </text>
    </comment>
    <comment ref="R29" authorId="2">
      <text>
        <r>
          <rPr>
            <sz val="8"/>
            <rFont val="Tahoma"/>
            <family val="2"/>
          </rPr>
          <t xml:space="preserve"> &lt;Сумма СП по позиции при расчете в текущих ценах (ресурсный расчет)&gt;</t>
        </r>
      </text>
    </comment>
    <comment ref="S29" authorId="2">
      <text>
        <r>
          <rPr>
            <sz val="8"/>
            <rFont val="Tahoma"/>
            <family val="2"/>
          </rPr>
          <t xml:space="preserve"> &lt;К-ты к НР по позиции для рес.расч.&gt;</t>
        </r>
      </text>
    </comment>
    <comment ref="T29" authorId="4">
      <text>
        <r>
          <rPr>
            <b/>
            <sz val="8"/>
            <rFont val="Tahoma"/>
            <family val="2"/>
          </rPr>
          <t xml:space="preserve"> &lt;К-ты к СП по позиции для рес.расч.&gt;</t>
        </r>
      </text>
    </comment>
    <comment ref="U29" authorId="2">
      <text>
        <r>
          <rPr>
            <sz val="8"/>
            <rFont val="Tahoma"/>
            <family val="2"/>
          </rPr>
          <t xml:space="preserve"> &lt;ИТОГО ЭММ по позиции в текущих ценах&gt;
_____
&lt;ИТОГО ЗПМ по позиции в текущих ценах&gt;
</t>
        </r>
      </text>
    </comment>
    <comment ref="A131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133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21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H101" authorId="2">
      <text>
        <r>
          <rPr>
            <sz val="8"/>
            <rFont val="Tahoma"/>
            <family val="2"/>
          </rPr>
          <t xml:space="preserve"> &lt;З/п основных рабочих (итоги)&gt;
_____
&lt;Материалы (итоги)&gt;</t>
        </r>
      </text>
    </comment>
    <comment ref="I101" authorId="2">
      <text>
        <r>
          <rPr>
            <sz val="8"/>
            <rFont val="Tahoma"/>
            <family val="2"/>
          </rPr>
          <t xml:space="preserve"> &lt;Эксплуатация машин (итоги)&gt;
_____
&lt;З/п машинистов (итоги)&gt;</t>
        </r>
      </text>
    </comment>
    <comment ref="J101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K101" authorId="2">
      <text>
        <r>
          <rPr>
            <sz val="8"/>
            <rFont val="Tahoma"/>
            <family val="2"/>
          </rPr>
          <t xml:space="preserve"> &lt;З/п основных рабочих в тек.ценах (итоги)&gt;
_____
&lt;Материалы в тек.ценах (итоги)&gt;</t>
        </r>
      </text>
    </comment>
    <comment ref="U101" authorId="2">
      <text>
        <r>
          <rPr>
            <sz val="8"/>
            <rFont val="Tahoma"/>
            <family val="2"/>
          </rPr>
          <t xml:space="preserve"> &lt;Эксплуатация машин в тек.ценах (итоги)&gt;
_____
&lt;З/п машинистов в тек.ценах (итоги)&gt;</t>
        </r>
      </text>
    </comment>
    <comment ref="A101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L24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J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8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9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B29" authorId="2">
      <text>
        <r>
          <rPr>
            <sz val="8"/>
            <rFont val="Tahoma"/>
            <family val="2"/>
          </rPr>
          <t xml:space="preserve"> &lt;Обоснование (код) позиции&gt;
&lt;Наименование (текстовая часть) расценки&gt;
&lt;Обоснование коэффициентов&gt;
&lt;Ед. измерения по расценке&gt;
</t>
        </r>
      </text>
    </comment>
    <comment ref="V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V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W20" authorId="5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W21" authorId="5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101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  <comment ref="A4" authorId="2">
      <text>
        <r>
          <rPr>
            <sz val="8"/>
            <rFont val="Tahoma"/>
            <family val="2"/>
          </rPr>
          <t xml:space="preserve">   /&lt;Заказчик&gt;/</t>
        </r>
      </text>
    </comment>
    <comment ref="H4" authorId="2">
      <text>
        <r>
          <rPr>
            <sz val="8"/>
            <rFont val="Tahoma"/>
            <family val="2"/>
          </rPr>
          <t xml:space="preserve">  /&lt;Подрядчик&gt;/</t>
        </r>
      </text>
    </comment>
    <comment ref="M29" authorId="6">
      <text>
        <r>
          <rPr>
            <sz val="8"/>
            <rFont val="Tahoma"/>
            <family val="2"/>
          </rPr>
          <t xml:space="preserve"> &lt;Нормы НР по позиции при рес.методе&gt;</t>
        </r>
      </text>
    </comment>
    <comment ref="N29" authorId="6">
      <text>
        <r>
          <rPr>
            <sz val="8"/>
            <rFont val="Tahoma"/>
            <family val="2"/>
          </rPr>
          <t xml:space="preserve"> &lt;Нормы СП по позиции при рес.методе&gt;</t>
        </r>
      </text>
    </comment>
  </commentList>
</comments>
</file>

<file path=xl/comments2.xml><?xml version="1.0" encoding="utf-8"?>
<comments xmlns="http://schemas.openxmlformats.org/spreadsheetml/2006/main">
  <authors>
    <author>&lt;&gt;</author>
    <author>YuKazaeva</author>
    <author>Сергей</author>
    <author>Alex</author>
    <author>onikitina</author>
  </authors>
  <commentList>
    <comment ref="A4" authorId="0">
      <text>
        <r>
          <rPr>
            <b/>
            <sz val="8"/>
            <rFont val="Tahoma"/>
            <family val="2"/>
          </rPr>
          <t xml:space="preserve"> &lt;Наименование стройки&gt;</t>
        </r>
      </text>
    </comment>
    <comment ref="A6" authorId="1">
      <text>
        <r>
          <rPr>
            <b/>
            <sz val="8"/>
            <rFont val="Tahoma"/>
            <family val="2"/>
          </rPr>
          <t xml:space="preserve"> &lt;Наименование объекта&gt;</t>
        </r>
      </text>
    </comment>
    <comment ref="A7" authorId="2">
      <text>
        <r>
          <rPr>
            <sz val="8"/>
            <rFont val="Tahoma"/>
            <family val="2"/>
          </rPr>
          <t xml:space="preserve"> &lt;Индекс/ЛН локальной сметы&gt;</t>
        </r>
      </text>
    </comment>
    <comment ref="A9" authorId="2">
      <text>
        <r>
          <rPr>
            <sz val="8"/>
            <rFont val="Tahoma"/>
            <family val="2"/>
          </rPr>
          <t xml:space="preserve"> на &lt;Наименование локальной сметы&gt;</t>
        </r>
      </text>
    </comment>
    <comment ref="A10" authorId="2">
      <text>
        <r>
          <rPr>
            <sz val="8"/>
            <rFont val="Tahoma"/>
            <family val="2"/>
          </rPr>
          <t xml:space="preserve"> &lt;Основание&gt;</t>
        </r>
      </text>
    </comment>
    <comment ref="G13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J13" authorId="3">
      <text>
        <r>
          <rPr>
            <b/>
            <sz val="8"/>
            <rFont val="Tahoma"/>
            <family val="2"/>
          </rPr>
          <t xml:space="preserve"> =&lt;Итого по расчету&gt;/1000</t>
        </r>
      </text>
    </comment>
    <comment ref="G17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J17" authorId="3">
      <text>
        <r>
          <rPr>
            <b/>
            <sz val="8"/>
            <rFont val="Tahoma"/>
            <family val="2"/>
          </rPr>
          <t xml:space="preserve"> =&lt;Итого ФОТ с индексами&gt;/1000</t>
        </r>
      </text>
    </comment>
    <comment ref="A25" authorId="2">
      <text>
        <r>
          <rPr>
            <sz val="8"/>
            <rFont val="Tahoma"/>
            <family val="2"/>
          </rPr>
          <t xml:space="preserve"> &lt;Номер ресурса п.п.&gt;</t>
        </r>
      </text>
    </comment>
    <comment ref="B25" authorId="2">
      <text>
        <r>
          <rPr>
            <sz val="8"/>
            <rFont val="Tahoma"/>
            <family val="2"/>
          </rPr>
          <t xml:space="preserve"> &lt;Код ресурса&gt;</t>
        </r>
      </text>
    </comment>
    <comment ref="C25" authorId="2">
      <text>
        <r>
          <rPr>
            <sz val="8"/>
            <rFont val="Tahoma"/>
            <family val="2"/>
          </rPr>
          <t xml:space="preserve"> &lt;Наименование ресурса &gt;</t>
        </r>
      </text>
    </comment>
    <comment ref="D25" authorId="2">
      <text>
        <r>
          <rPr>
            <sz val="8"/>
            <rFont val="Tahoma"/>
            <family val="2"/>
          </rPr>
          <t xml:space="preserve"> &lt;Единица измерения ресурса&gt;
&lt;Количество машиночасов на единицу по позиции&gt;</t>
        </r>
      </text>
    </comment>
    <comment ref="E25" authorId="2">
      <text>
        <r>
          <rPr>
            <sz val="8"/>
            <rFont val="Tahoma"/>
            <family val="2"/>
          </rPr>
          <t xml:space="preserve"> &lt;Общее количество ресурса&gt;</t>
        </r>
      </text>
    </comment>
    <comment ref="F25" authorId="2">
      <text>
        <r>
          <rPr>
            <sz val="8"/>
            <rFont val="Tahoma"/>
            <family val="2"/>
          </rPr>
          <t xml:space="preserve"> &lt;Сметная базисная цена ресурса (на ед. измерения)&gt;</t>
        </r>
      </text>
    </comment>
    <comment ref="G25" authorId="2">
      <text>
        <r>
          <rPr>
            <sz val="8"/>
            <rFont val="Tahoma"/>
            <family val="2"/>
          </rPr>
          <t xml:space="preserve"> &lt;Сметная базисная цена ресурса (на физ. объем)&gt;</t>
        </r>
      </text>
    </comment>
    <comment ref="J25" authorId="2">
      <text>
        <r>
          <rPr>
            <sz val="8"/>
            <rFont val="Tahoma"/>
            <family val="2"/>
          </rPr>
          <t xml:space="preserve"> &lt;Сметная текущая цена ресурса (на ед. измерения)&gt;</t>
        </r>
      </text>
    </comment>
    <comment ref="K25" authorId="2">
      <text>
        <r>
          <rPr>
            <sz val="8"/>
            <rFont val="Tahoma"/>
            <family val="2"/>
          </rPr>
          <t xml:space="preserve"> &lt;Сметная текущая цена ресурса (на физ. объем)&gt;</t>
        </r>
      </text>
    </comment>
    <comment ref="M25" authorId="1">
      <text>
        <r>
          <rPr>
            <b/>
            <sz val="8"/>
            <rFont val="Tahoma"/>
            <family val="2"/>
          </rPr>
          <t xml:space="preserve"> =IF(ISNUMBER(R[0]C[-2]/R[0]C[-6]),IF(NOT(R[0]C[-2]/R[0]C[-6]=0),R[0]C[-2]/R[0]C[-6], " "), " ")&lt;Пустой идентификатор&gt;</t>
        </r>
      </text>
    </comment>
    <comment ref="N25" authorId="2">
      <text>
        <r>
          <rPr>
            <sz val="8"/>
            <rFont val="Tahoma"/>
            <family val="2"/>
          </rPr>
          <t xml:space="preserve"> &lt;Обоснование текущей цены ресурса&gt;</t>
        </r>
      </text>
    </comment>
    <comment ref="A90" authorId="2">
      <text>
        <r>
          <rPr>
            <sz val="8"/>
            <rFont val="Tahoma"/>
            <family val="2"/>
          </rPr>
          <t xml:space="preserve"> &lt;Составил&gt;</t>
        </r>
      </text>
    </comment>
    <comment ref="A92" authorId="2">
      <text>
        <r>
          <rPr>
            <sz val="8"/>
            <rFont val="Tahoma"/>
            <family val="2"/>
          </rPr>
          <t xml:space="preserve"> &lt;Проверил&gt;</t>
        </r>
      </text>
    </comment>
    <comment ref="A75" authorId="2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K75" authorId="2">
      <text>
        <r>
          <rPr>
            <sz val="8"/>
            <rFont val="Tahoma"/>
            <family val="2"/>
          </rPr>
          <t xml:space="preserve"> &lt;Прямые затраты в тек.ценах (итоги)&gt;</t>
        </r>
      </text>
    </comment>
    <comment ref="M75" authorId="3">
      <text>
        <r>
          <rPr>
            <b/>
            <sz val="8"/>
            <rFont val="Tahoma"/>
            <family val="2"/>
          </rPr>
          <t xml:space="preserve"> =IF(ISNUMBER(INDIRECT("K" &amp; ROW())/INDIRECT("G" &amp; ROW())),INDIRECT("K" &amp; ROW())/INDIRECT("G" &amp; ROW()), " ")&lt;Пустой идентификатор&gt;</t>
        </r>
      </text>
    </comment>
    <comment ref="N75" authorId="1">
      <text>
        <r>
          <rPr>
            <b/>
            <sz val="8"/>
            <rFont val="Tahoma"/>
            <family val="2"/>
          </rPr>
          <t xml:space="preserve"> &lt;Пустой идентификатор&gt;</t>
        </r>
      </text>
    </comment>
    <comment ref="G14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J14" authorId="3">
      <text>
        <r>
          <rPr>
            <b/>
            <sz val="8"/>
            <rFont val="Tahoma"/>
            <family val="2"/>
          </rPr>
          <t xml:space="preserve"> =&lt;Итого Оборудование&gt;/1000</t>
        </r>
      </text>
    </comment>
    <comment ref="G15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J15" authorId="3">
      <text>
        <r>
          <rPr>
            <b/>
            <sz val="8"/>
            <rFont val="Tahoma"/>
            <family val="2"/>
          </rPr>
          <t xml:space="preserve"> =&lt;Итого Монтажные работы &gt;/1000</t>
        </r>
      </text>
    </comment>
    <comment ref="L20" authorId="2">
      <text>
        <r>
          <rPr>
            <sz val="8"/>
            <rFont val="Tahoma"/>
            <family val="2"/>
          </rPr>
          <t xml:space="preserve"> &lt;Отчетный период (учет выполненных работ)&gt;</t>
        </r>
      </text>
    </comment>
    <comment ref="L18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9" authorId="3">
      <text>
        <r>
          <rPr>
            <b/>
            <sz val="8"/>
            <rFont val="Tahoma"/>
            <family val="2"/>
          </rPr>
          <t xml:space="preserve"> &lt;Итого ЗПМ&gt;</t>
        </r>
      </text>
    </comment>
    <comment ref="L16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L17" authorId="3">
      <text>
        <r>
          <rPr>
            <b/>
            <sz val="8"/>
            <rFont val="Tahoma"/>
            <family val="2"/>
          </rPr>
          <t xml:space="preserve"> &lt;Итого ОЗП&gt;</t>
        </r>
      </text>
    </comment>
    <comment ref="H25" authorId="2">
      <text>
        <r>
          <rPr>
            <sz val="8"/>
            <rFont val="Tahoma"/>
            <family val="2"/>
          </rPr>
          <t xml:space="preserve"> &lt;Оптовая цена единицы&gt;</t>
        </r>
      </text>
    </comment>
    <comment ref="I25" authorId="2">
      <text>
        <r>
          <rPr>
            <sz val="8"/>
            <rFont val="Tahoma"/>
            <family val="2"/>
          </rPr>
          <t xml:space="preserve"> &lt;Оптовая цена всего&gt;</t>
        </r>
      </text>
    </comment>
    <comment ref="O16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P16" authorId="4">
      <text>
        <r>
          <rPr>
            <b/>
            <sz val="8"/>
            <rFont val="Tahoma"/>
            <family val="2"/>
          </rPr>
          <t xml:space="preserve"> &lt;Итого ТЗ с коэф. к итогам&gt;</t>
        </r>
      </text>
    </comment>
    <comment ref="O17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P17" authorId="4">
      <text>
        <r>
          <rPr>
            <b/>
            <sz val="8"/>
            <rFont val="Tahoma"/>
            <family val="2"/>
          </rPr>
          <t xml:space="preserve"> &lt;Итого ТЗМ с коэф. к итогам&gt;</t>
        </r>
      </text>
    </comment>
    <comment ref="G75" authorId="2">
      <text>
        <r>
          <rPr>
            <sz val="8"/>
            <rFont val="Tahoma"/>
            <family val="2"/>
          </rPr>
          <t xml:space="preserve"> &lt;Прямые затраты в базисных ценах (итоги)&gt;</t>
        </r>
      </text>
    </comment>
  </commentList>
</comments>
</file>

<file path=xl/sharedStrings.xml><?xml version="1.0" encoding="utf-8"?>
<sst xmlns="http://schemas.openxmlformats.org/spreadsheetml/2006/main" count="542" uniqueCount="335">
  <si>
    <t>Код ресурса</t>
  </si>
  <si>
    <t>Всего</t>
  </si>
  <si>
    <t xml:space="preserve">ЛОКАЛЬНАЯ СМЕТА </t>
  </si>
  <si>
    <t>Сметная стоимость:</t>
  </si>
  <si>
    <t>тыс. руб.</t>
  </si>
  <si>
    <t>Hормативная трудоемкость:</t>
  </si>
  <si>
    <t>тыс.чел.ч</t>
  </si>
  <si>
    <t>Сметная заработная плата:</t>
  </si>
  <si>
    <t>№ пп</t>
  </si>
  <si>
    <t>Код норматива,  
Наименование,  
Единица измерения</t>
  </si>
  <si>
    <t>Объем</t>
  </si>
  <si>
    <t>Базисная стоимость за единицу</t>
  </si>
  <si>
    <t>Базисная стоимость всего</t>
  </si>
  <si>
    <t>Текущая стоимость всего</t>
  </si>
  <si>
    <t>Осн. З/п</t>
  </si>
  <si>
    <t>Эксп.</t>
  </si>
  <si>
    <t>Материал</t>
  </si>
  <si>
    <t>В т.ч. з/п</t>
  </si>
  <si>
    <t>базисная цена</t>
  </si>
  <si>
    <t>текущая цена</t>
  </si>
  <si>
    <t>Наименование</t>
  </si>
  <si>
    <t>Единица измерения</t>
  </si>
  <si>
    <t>Количество единиц по проектным данным</t>
  </si>
  <si>
    <t>Сметная стоимость в базисных ценах (руб.)</t>
  </si>
  <si>
    <t>Стоимость в текущих ценах (руб.)</t>
  </si>
  <si>
    <t>Индекс для смт. цен</t>
  </si>
  <si>
    <t>Обоснование</t>
  </si>
  <si>
    <t>Отпускная</t>
  </si>
  <si>
    <t>Сметная</t>
  </si>
  <si>
    <t>на ед. изм.</t>
  </si>
  <si>
    <t>общая</t>
  </si>
  <si>
    <t>Кол-во механизаторов</t>
  </si>
  <si>
    <t>(локальная смета)</t>
  </si>
  <si>
    <t>(локальный сметный расчет)</t>
  </si>
  <si>
    <t>в т.ч. оборудование</t>
  </si>
  <si>
    <t>монтажных работ</t>
  </si>
  <si>
    <t xml:space="preserve">ЛОКАЛЬНЫЙ РЕСУРСНЫЙ СМЕТНЫЙ РАСЧЕТ </t>
  </si>
  <si>
    <t>ТЕР01-02-027-03
Планировка площадей: механизированным способом, группа грунтов 3
1000 м2 спланированной площади</t>
  </si>
  <si>
    <t>165,15
_____
24,33</t>
  </si>
  <si>
    <t>852
101
57</t>
  </si>
  <si>
    <t>852
_____
126</t>
  </si>
  <si>
    <t>Р</t>
  </si>
  <si>
    <t>6325
_____
1581</t>
  </si>
  <si>
    <t>ТЕР01-02-001-02
Уплотнение грунта прицепными катками на пневмоколесном ходу 25 т на первый проход по одному следу при толщине слоя: 30 см
1000 м3 уплотненного грунта</t>
  </si>
  <si>
    <t>1403,9
_____
252,86</t>
  </si>
  <si>
    <t>2182
373
197</t>
  </si>
  <si>
    <t>2182
_____
393</t>
  </si>
  <si>
    <t>17489
_____
4947</t>
  </si>
  <si>
    <t>ТЕР01-02-006-01
Полив водой уплотняемого грунта насыпей
1000 м3 уплотненного грунта</t>
  </si>
  <si>
    <t>126,44
_____
311</t>
  </si>
  <si>
    <t>1684,08
_____
195,02</t>
  </si>
  <si>
    <t>942
136
72</t>
  </si>
  <si>
    <t>56
_____
138</t>
  </si>
  <si>
    <t>748
_____
87</t>
  </si>
  <si>
    <t>707
_____
982</t>
  </si>
  <si>
    <t>4119
_____
1090</t>
  </si>
  <si>
    <t>ТЕР27-04-001-02
Устройство подстилающих и выравнивающих слоев оснований: из песчано-гравийной смеси, дресвы
100 м3 материала основания (в плотном теле)</t>
  </si>
  <si>
    <t>159,4
_____
21,77</t>
  </si>
  <si>
    <t>2493,5
_____
227,33</t>
  </si>
  <si>
    <t>13908
2856
1910</t>
  </si>
  <si>
    <t>829
_____
113</t>
  </si>
  <si>
    <t>12966
_____
1182</t>
  </si>
  <si>
    <t>10438
_____
804</t>
  </si>
  <si>
    <t>68982
_____
14886</t>
  </si>
  <si>
    <t>ТССЦ-408-0312
Готовые песчано-щебеночные смеси марка Др. 8, размер зерен 70-40, сорт 2
м3</t>
  </si>
  <si>
    <t xml:space="preserve">
_____
97</t>
  </si>
  <si>
    <t xml:space="preserve">
_____
61537</t>
  </si>
  <si>
    <t xml:space="preserve">
_____
269626</t>
  </si>
  <si>
    <t>М</t>
  </si>
  <si>
    <t>ТЕР27-04-006-01
Устройство оснований толщиной 15 см из щебня фракции 40-70 мм при укатке каменных материалов с пределом прочности на сжатие свыше 68,6 до 98,1 МПа (свыше 700 до 1000 кгс/см2): однослойных
1000 м2 основания</t>
  </si>
  <si>
    <t>381,8
_____
25026,3</t>
  </si>
  <si>
    <t>4777,4
_____
663,23</t>
  </si>
  <si>
    <t>128825
6333
4237</t>
  </si>
  <si>
    <t>1629
_____
106807</t>
  </si>
  <si>
    <t>20389
_____
2831</t>
  </si>
  <si>
    <t>20528
_____
630282</t>
  </si>
  <si>
    <t>124521
_____
35625</t>
  </si>
  <si>
    <t>ТЕР27-06-026-01
Розлив вяжущих материалов
1 т</t>
  </si>
  <si>
    <t xml:space="preserve">
_____
3059,1</t>
  </si>
  <si>
    <t>40,92
_____
8,64</t>
  </si>
  <si>
    <t>29537
116
78</t>
  </si>
  <si>
    <t xml:space="preserve">
_____
29147</t>
  </si>
  <si>
    <t>390
_____
82</t>
  </si>
  <si>
    <t xml:space="preserve">
_____
141917</t>
  </si>
  <si>
    <t>2767
_____
1036</t>
  </si>
  <si>
    <t>ТСЭМ-120101
Автогудронаторы 3500л (Вахрушево 70-30=40км)
маш.-ч</t>
  </si>
  <si>
    <t>124,01
_____
26,18</t>
  </si>
  <si>
    <t>1055
212
112</t>
  </si>
  <si>
    <t>1055
_____
223</t>
  </si>
  <si>
    <t>7489
_____
2805</t>
  </si>
  <si>
    <t>ТССЦ-101-1561
Битумы нефтяные дорожные жидкие, класс МГ, СГ
т</t>
  </si>
  <si>
    <t xml:space="preserve">
_____
2970</t>
  </si>
  <si>
    <t xml:space="preserve">
_____
-28298</t>
  </si>
  <si>
    <t xml:space="preserve">
_____
-137784</t>
  </si>
  <si>
    <t>ТССЦ-101-1556
Битумы нефтяные дорожные марки БНД-60/90, БНД 90/130
т</t>
  </si>
  <si>
    <t xml:space="preserve">
_____
3030</t>
  </si>
  <si>
    <t xml:space="preserve">
_____
28870</t>
  </si>
  <si>
    <t xml:space="preserve">
_____
112700</t>
  </si>
  <si>
    <t>ТЕР27-06-020-01
Устройство покрытия толщиной 4 см из горячих асфальтобетонных смесей плотных мелкозернистых типа АБВ, плотность каменных материалов: 2,5-2,9 т/м3
1000 м2 покрытия</t>
  </si>
  <si>
    <t>465,73
_____
245,3</t>
  </si>
  <si>
    <t>2507,4
_____
317,68</t>
  </si>
  <si>
    <t>11908
4115
2753</t>
  </si>
  <si>
    <t>1723
_____
908</t>
  </si>
  <si>
    <t>9277
_____
1175</t>
  </si>
  <si>
    <t>21697
_____
6269</t>
  </si>
  <si>
    <t>56243
_____
14799</t>
  </si>
  <si>
    <t>ТССЦ-410-0006
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
т</t>
  </si>
  <si>
    <t xml:space="preserve">
_____
511</t>
  </si>
  <si>
    <t xml:space="preserve">
_____
182631</t>
  </si>
  <si>
    <t xml:space="preserve">
_____
889347</t>
  </si>
  <si>
    <t>ТЕР27-06-021-01
На каждые 0,5 см изменения толщины покрытия добавлять или исключать: к расценке 27-06-020-01
1000 м2 покрытия</t>
  </si>
  <si>
    <t>1,09
_____
4,24</t>
  </si>
  <si>
    <t>198
34
23</t>
  </si>
  <si>
    <t>24
_____
94</t>
  </si>
  <si>
    <t>306
_____
368</t>
  </si>
  <si>
    <t xml:space="preserve">
_____
137255</t>
  </si>
  <si>
    <t xml:space="preserve">
_____
668379</t>
  </si>
  <si>
    <t>4600
944
632</t>
  </si>
  <si>
    <t>274
_____
37</t>
  </si>
  <si>
    <t>4289
_____
391</t>
  </si>
  <si>
    <t>3453
_____
266</t>
  </si>
  <si>
    <t>22817
_____
4924</t>
  </si>
  <si>
    <t xml:space="preserve">
_____
20354</t>
  </si>
  <si>
    <t xml:space="preserve">
_____
89184</t>
  </si>
  <si>
    <t>ТЕР01-01-048-03
Разработка продольных водоотводных и нагорных канав, группа грунтов: 3
1000 м3 грунта</t>
  </si>
  <si>
    <t>2719,58
_____
320,23</t>
  </si>
  <si>
    <t>449
383
202</t>
  </si>
  <si>
    <t>52
_____
6</t>
  </si>
  <si>
    <t>326
_____
77</t>
  </si>
  <si>
    <t>Итого прямые затраты по разделу</t>
  </si>
  <si>
    <t>4932,00
_____
539593,00</t>
  </si>
  <si>
    <t>52280,00
_____
6496,00</t>
  </si>
  <si>
    <t>62129,00
_____
2672340,00</t>
  </si>
  <si>
    <t>311375,00
_____
81770,00</t>
  </si>
  <si>
    <t xml:space="preserve">    В том числе (справочно):</t>
  </si>
  <si>
    <t xml:space="preserve">       фонд оплаты труда (ФОТ)</t>
  </si>
  <si>
    <t xml:space="preserve">       материалы</t>
  </si>
  <si>
    <t xml:space="preserve">       эксплуатация машин и механизмов</t>
  </si>
  <si>
    <t>Накладные расходы</t>
  </si>
  <si>
    <t>Сметная прибыль</t>
  </si>
  <si>
    <t>Итого по разделу 1 Капитальный ремонт  автодороги  по ул. Лесная  с.Аргаяш Аргаяшского района. Длина  740м ,  Ширина 5м.,Обочины  (0,5мх2) , Площадь  3700м2</t>
  </si>
  <si>
    <t xml:space="preserve">    Земляные работы, выполняемые по другим видам работ (подготовительным, сопутствующим, укрепительным)</t>
  </si>
  <si>
    <t xml:space="preserve">    Земляные работы, выполняемые механизированным способом</t>
  </si>
  <si>
    <t xml:space="preserve">    Автомобильные дороги</t>
  </si>
  <si>
    <t xml:space="preserve">    Итого</t>
  </si>
  <si>
    <t xml:space="preserve">    Итого по разделу 1 Капитальный ремонт  автодороги  по ул. Лесная  с.Аргаяш Аргаяшского района. Длина  740м ,  Ширина 5м.,Обочины  (0,5мх2) , Площадь  3700м2</t>
  </si>
  <si>
    <t>Итого прямые затраты по смете</t>
  </si>
  <si>
    <t>Итоги по смете:</t>
  </si>
  <si>
    <t xml:space="preserve">    ВСЕГО по смете</t>
  </si>
  <si>
    <t>ПРОТОКОЛ РАСЧЕТА:</t>
  </si>
  <si>
    <t>Наименование вида работ</t>
  </si>
  <si>
    <t>Накл., %</t>
  </si>
  <si>
    <t>План., %</t>
  </si>
  <si>
    <t>Виды работ для расчета в текущем уровне цен, и в ценах 2001г.</t>
  </si>
  <si>
    <t xml:space="preserve">    Общестроительные работы</t>
  </si>
  <si>
    <t xml:space="preserve">        Земляные работы, выполняемые механизированным способом</t>
  </si>
  <si>
    <t xml:space="preserve">            п.2 - ТЕР01-02-001-02</t>
  </si>
  <si>
    <t xml:space="preserve">            п.3 - ТЕР01-02-006-01</t>
  </si>
  <si>
    <t xml:space="preserve">            п.5 - ТССЦ-408-0312</t>
  </si>
  <si>
    <t xml:space="preserve">            п.8 - ТСЭМ-120101</t>
  </si>
  <si>
    <t xml:space="preserve">            п.9 - ТССЦ-101-1561</t>
  </si>
  <si>
    <t xml:space="preserve">            п.10 - ТССЦ-101-1556</t>
  </si>
  <si>
    <t xml:space="preserve">            п.12 - ТССЦ-410-0006</t>
  </si>
  <si>
    <t xml:space="preserve">            п.14 - ТССЦ-410-0006</t>
  </si>
  <si>
    <t xml:space="preserve">            п.16 - ТССЦ-408-0312</t>
  </si>
  <si>
    <t xml:space="preserve">            п.17 - ТЕР01-01-048-03</t>
  </si>
  <si>
    <t xml:space="preserve">        Земляные работы, выполняемые по другим видам работ (подготовительным, сопутствующим, укрепительным)</t>
  </si>
  <si>
    <t xml:space="preserve">            п.1 - ТЕР01-02-027-03</t>
  </si>
  <si>
    <t xml:space="preserve">        Автомобильные дороги</t>
  </si>
  <si>
    <t xml:space="preserve">            п.4 - ТЕР27-04-001-02</t>
  </si>
  <si>
    <t xml:space="preserve">            п.6 - ТЕР27-04-006-01</t>
  </si>
  <si>
    <t xml:space="preserve">            п.7 - ТЕР27-06-026-01</t>
  </si>
  <si>
    <t xml:space="preserve">            п.11 - ТЕР27-06-020-01</t>
  </si>
  <si>
    <t xml:space="preserve">            п.13 - ТЕР27-06-021-01</t>
  </si>
  <si>
    <t xml:space="preserve">            п.15 - ТЕР27-04-001-02</t>
  </si>
  <si>
    <t xml:space="preserve">        Наружные сети водопровода, канализации, теплоснабжения, газопровода</t>
  </si>
  <si>
    <t xml:space="preserve">          Ресурсы подрядчика</t>
  </si>
  <si>
    <t xml:space="preserve">                  Трудозатраты</t>
  </si>
  <si>
    <t>1-1-0</t>
  </si>
  <si>
    <t>Рабочий строитель (ср 1)</t>
  </si>
  <si>
    <t xml:space="preserve">чел.час
</t>
  </si>
  <si>
    <t>1-2-3</t>
  </si>
  <si>
    <t>Рабочий строитель (ср 2,3)</t>
  </si>
  <si>
    <t>1-2-5</t>
  </si>
  <si>
    <t>Рабочий строитель (ср 2,5)</t>
  </si>
  <si>
    <t>1-3-0</t>
  </si>
  <si>
    <t>Рабочий строитель (ср 3)</t>
  </si>
  <si>
    <t>1-4-0</t>
  </si>
  <si>
    <t>Рабочий строитель (ср 4)</t>
  </si>
  <si>
    <t>Затраты труда машинистов</t>
  </si>
  <si>
    <t/>
  </si>
  <si>
    <t>Итого по трудовым ресурсам</t>
  </si>
  <si>
    <t xml:space="preserve">руб
</t>
  </si>
  <si>
    <t xml:space="preserve">                  Машины и механизмы</t>
  </si>
  <si>
    <t>Тракторы на гусеничном ходу при работе на других видах строительства 79 кВт (108 л.с.)</t>
  </si>
  <si>
    <t xml:space="preserve">маш.-ч
</t>
  </si>
  <si>
    <t>МТРиЭ ЧО, Пост. от 15.02.18 № 7/1</t>
  </si>
  <si>
    <t>Краны на автомобильном ходу при работе на других видах строительства 10 т</t>
  </si>
  <si>
    <t>Автопогрузчики 5 т</t>
  </si>
  <si>
    <t>Экскаваторы одноковшовые дизельные на гусеничном ходу при работе на других видах строительства 0,65 м3</t>
  </si>
  <si>
    <t>Бульдозеры при работе на других видах строительства 79 кВт (108 л.с.)</t>
  </si>
  <si>
    <t>Автогудронаторы 3500 л</t>
  </si>
  <si>
    <t>Автогрейдеры среднего типа 99 кВт (135 л.с.)</t>
  </si>
  <si>
    <t>Гудронаторы ручные</t>
  </si>
  <si>
    <t>ЧелСЦена, февраль 2018 г., ч.2</t>
  </si>
  <si>
    <t>Катки дорожные прицепные на пневмоколесном ходу 25 т</t>
  </si>
  <si>
    <t>Катки дорожные самоходные гладкие 8 т</t>
  </si>
  <si>
    <t>Катки дорожные самоходные гладкие 13 т</t>
  </si>
  <si>
    <t>Катки на пневмоколесном ходу 30 т</t>
  </si>
  <si>
    <t>Машины поливомоечные 6000 л</t>
  </si>
  <si>
    <t>Распределители каменной мелочи</t>
  </si>
  <si>
    <t>Укладчики асфальтобетона</t>
  </si>
  <si>
    <t>Автомобили бортовые, грузоподъемность до 5 т</t>
  </si>
  <si>
    <t>Итого по строительным машинам</t>
  </si>
  <si>
    <t xml:space="preserve">                  Материалы</t>
  </si>
  <si>
    <t>101-0782</t>
  </si>
  <si>
    <t>Поковки из квадратных заготовок, масса 1,8 кг</t>
  </si>
  <si>
    <t xml:space="preserve">т
</t>
  </si>
  <si>
    <t>МТРиЭ ЧО, Пост.от 15.02.2018 г. №7/1, п.117</t>
  </si>
  <si>
    <t>101-1556</t>
  </si>
  <si>
    <t>Битумы нефтяные дорожные марки БНД-60/90, БНД 90/130</t>
  </si>
  <si>
    <t>МТРиЭ ЧО, Пост.от 15.02.2018 г. №7/1, п.509</t>
  </si>
  <si>
    <t>101-1561</t>
  </si>
  <si>
    <t>Битумы нефтяные дорожные жидкие, класс МГ, СГ</t>
  </si>
  <si>
    <t>К=1,1 МТРиЭ ЧО, Пост.от 15.02.2018 г. №7/1</t>
  </si>
  <si>
    <t>102-0025</t>
  </si>
  <si>
    <t>Бруски обрезные хвойных пород длиной 4-6,5 м, шириной 75-150 мм, толщиной 40-75 мм, III сорта</t>
  </si>
  <si>
    <t xml:space="preserve">м3
</t>
  </si>
  <si>
    <t>МТРиЭ ЧО, Пост.от 15.02.2018 г. №7/1, п.176</t>
  </si>
  <si>
    <t>408-0014</t>
  </si>
  <si>
    <t>Щебень из природного камня для строительных работ марка 800, фракция 10-20 мм</t>
  </si>
  <si>
    <t>Среднее (06.01.118.2, 06.01.090, 06.01.0295)</t>
  </si>
  <si>
    <t>408-0016</t>
  </si>
  <si>
    <t>Щебень из природного камня для строительных работ марка 800, фракция 40-70 мм</t>
  </si>
  <si>
    <t>Среднее (06.01.029, 06.01.118.4, 06.01.031, 06.01.110)</t>
  </si>
  <si>
    <t>411-0001</t>
  </si>
  <si>
    <t>Вода</t>
  </si>
  <si>
    <t>Среднее (26.01.015, 26.01.017)</t>
  </si>
  <si>
    <t>Итого по строительным материалам</t>
  </si>
  <si>
    <t xml:space="preserve">                  Машины и механизмы - позиции сметы</t>
  </si>
  <si>
    <t>ТСЭМ-120101</t>
  </si>
  <si>
    <t>Автогудронаторы 3500л (Вахрушево 70-30=40км)</t>
  </si>
  <si>
    <t xml:space="preserve">                  Материалы - позиции сметы</t>
  </si>
  <si>
    <t>ТССЦ-101-1556</t>
  </si>
  <si>
    <t>ТССЦ-101-1561</t>
  </si>
  <si>
    <t>ТССЦ-408-0312</t>
  </si>
  <si>
    <t>Готовые песчано-щебеночные смеси марка Др. 8, размер зерен 70-40, сорт 2</t>
  </si>
  <si>
    <t>МТРиЭ ЧО, Пост.от 15.02.2018 г. №7/1, п.508</t>
  </si>
  <si>
    <t>ТССЦ-410-0006</t>
  </si>
  <si>
    <t>Асфальтобетонные смеси дорожные, аэродромные и асфальтобетон (горячие и теплые для плотного асфальтобетона мелко и крупнозернистые, песчаные), марка II, тип Б</t>
  </si>
  <si>
    <t>МТРиЭ ЧО, Пост.от 15.02.2018 г. №7/1, п.500.4</t>
  </si>
  <si>
    <t xml:space="preserve">          Неучтенные ресурсы</t>
  </si>
  <si>
    <t>408-0200</t>
  </si>
  <si>
    <t>Смесь песчано-гравийная природная</t>
  </si>
  <si>
    <t>МТРиЭ ЧО, Пост.от 15.02.2018 г. №7/1, п.096</t>
  </si>
  <si>
    <t>410-9010</t>
  </si>
  <si>
    <t>Смесь асфальтобетонная</t>
  </si>
  <si>
    <t xml:space="preserve"> </t>
  </si>
  <si>
    <t>Накладные расходы от ФОТ</t>
  </si>
  <si>
    <t>80%</t>
  </si>
  <si>
    <t>101,00</t>
  </si>
  <si>
    <t>1265,00</t>
  </si>
  <si>
    <t>Сметная прибыль от ФОТ</t>
  </si>
  <si>
    <t>45%</t>
  </si>
  <si>
    <t>57,00</t>
  </si>
  <si>
    <t>711,00</t>
  </si>
  <si>
    <t>95%</t>
  </si>
  <si>
    <t>373,00</t>
  </si>
  <si>
    <t>4700,00</t>
  </si>
  <si>
    <t>50%</t>
  </si>
  <si>
    <t>197,00</t>
  </si>
  <si>
    <t>2474,00</t>
  </si>
  <si>
    <t>136,00</t>
  </si>
  <si>
    <t>1707,00</t>
  </si>
  <si>
    <t>72,00</t>
  </si>
  <si>
    <t>899,00</t>
  </si>
  <si>
    <t>142%</t>
  </si>
  <si>
    <t>2856,00</t>
  </si>
  <si>
    <t>35960,00</t>
  </si>
  <si>
    <t>1910,00</t>
  </si>
  <si>
    <t>24058,00</t>
  </si>
  <si>
    <t>6333,00</t>
  </si>
  <si>
    <t>79737,00</t>
  </si>
  <si>
    <t>4237,00</t>
  </si>
  <si>
    <t>53345,00</t>
  </si>
  <si>
    <t>116,00</t>
  </si>
  <si>
    <t>1471,00</t>
  </si>
  <si>
    <t>78,00</t>
  </si>
  <si>
    <t>984,00</t>
  </si>
  <si>
    <t>212,00</t>
  </si>
  <si>
    <t>2665,00</t>
  </si>
  <si>
    <t>112,00</t>
  </si>
  <si>
    <t>1403,00</t>
  </si>
  <si>
    <t>4115,00</t>
  </si>
  <si>
    <t>51824,00</t>
  </si>
  <si>
    <t>2753,00</t>
  </si>
  <si>
    <t>34671,00</t>
  </si>
  <si>
    <t>34,00</t>
  </si>
  <si>
    <t>435,00</t>
  </si>
  <si>
    <t>23,00</t>
  </si>
  <si>
    <t>291,00</t>
  </si>
  <si>
    <t>944,00</t>
  </si>
  <si>
    <t>11895,00</t>
  </si>
  <si>
    <t>632,00</t>
  </si>
  <si>
    <t>7958,00</t>
  </si>
  <si>
    <t>383,00</t>
  </si>
  <si>
    <t>4823,00</t>
  </si>
  <si>
    <t>202,00</t>
  </si>
  <si>
    <t>2539,00</t>
  </si>
  <si>
    <t xml:space="preserve">      % НР</t>
  </si>
  <si>
    <t xml:space="preserve">      % СП</t>
  </si>
  <si>
    <t>1кв.2018г.</t>
  </si>
  <si>
    <t>Глава Аргаяшского сельского поселения</t>
  </si>
  <si>
    <t>Стройка:с.Аргаяш Челябинской области</t>
  </si>
  <si>
    <t>Ремонт автодороги по ул Лесная в с.Аргаяш Аргаяшского района Челябинской области</t>
  </si>
  <si>
    <t>Основание:Дефектная ведомость</t>
  </si>
  <si>
    <t>Всего с НДС в т.ч;</t>
  </si>
  <si>
    <t>3978556рублей с НДС в т.ч.</t>
  </si>
  <si>
    <t>НДС 18%</t>
  </si>
  <si>
    <t>ВСЕГО с НДС в т.ч.</t>
  </si>
  <si>
    <t>Составил________Гатауллина СХ</t>
  </si>
  <si>
    <t>Проверил_______Шамсутдинов АР</t>
  </si>
  <si>
    <t>Стройка: с.Аргаяш Челябинской области</t>
  </si>
  <si>
    <t>Объект:проезжая часть по ул.Лесная с.Аргаяш</t>
  </si>
  <si>
    <t>Объект  проезжая часть по ул.Лесная с.Аргаяш</t>
  </si>
  <si>
    <t>Основание: Дефектная ведомость</t>
  </si>
  <si>
    <t>1кв.2018г</t>
  </si>
  <si>
    <t>Ремонт автодороги по ул.Лесная в с.Аргаяш Аргаяшского района Челябинской области</t>
  </si>
  <si>
    <t>Всего с НДС в т.ч.</t>
  </si>
  <si>
    <t>Составил__________Гатауллина СХ</t>
  </si>
  <si>
    <t>Проверил_________Шамсутдинов АР</t>
  </si>
  <si>
    <t xml:space="preserve">                           Раздел 1. Капитальный ремонт  автодороги  по ул. Лесная в с.Аргаяш Аргаяшского района. Длина  740м ,  Ширина 5м.,Обочины  (0,5мх2) , Площадь  3700м2</t>
  </si>
  <si>
    <t>УТВЕРЖДАЮ:</t>
  </si>
  <si>
    <t>___________________А.З. Ишкильдин</t>
  </si>
  <si>
    <t>____________________А.З. Ишкильдин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</si>
</sst>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mmm\ yy"/>
    <numFmt numFmtId="177" formatCode="mmmm\ yy"/>
    <numFmt numFmtId="178" formatCode="0000"/>
    <numFmt numFmtId="179" formatCode="mmmm\ yyyy"/>
    <numFmt numFmtId="180" formatCode="0.0"/>
    <numFmt numFmtId="181" formatCode="0.000"/>
    <numFmt numFmtId="182" formatCode="0.00000"/>
    <numFmt numFmtId="183" formatCode="0.0000"/>
    <numFmt numFmtId="184" formatCode="[$-FC19]d\ mmmm\ yyyy\ &quot;г.&quot;"/>
    <numFmt numFmtId="185" formatCode="#\ ##0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u val="single"/>
      <sz val="10"/>
      <color indexed="36"/>
      <name val="Arial Cyr"/>
      <family val="0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i/>
      <sz val="10"/>
      <name val="Arial Cyr"/>
      <family val="0"/>
    </font>
    <font>
      <b/>
      <i/>
      <sz val="10"/>
      <name val="Verdana"/>
      <family val="2"/>
    </font>
    <font>
      <sz val="8"/>
      <name val="Arial"/>
      <family val="2"/>
    </font>
    <font>
      <sz val="8"/>
      <name val="Verdana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3" fillId="0" borderId="1">
      <alignment horizontal="center"/>
      <protection/>
    </xf>
    <xf numFmtId="0" fontId="0" fillId="0" borderId="0">
      <alignment vertical="top"/>
      <protection/>
    </xf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2" applyNumberFormat="0" applyAlignment="0" applyProtection="0"/>
    <xf numFmtId="0" fontId="3" fillId="0" borderId="1">
      <alignment horizontal="center"/>
      <protection/>
    </xf>
    <xf numFmtId="0" fontId="3" fillId="0" borderId="0">
      <alignment vertical="top"/>
      <protection/>
    </xf>
    <xf numFmtId="0" fontId="46" fillId="27" borderId="3" applyNumberFormat="0" applyAlignment="0" applyProtection="0"/>
    <xf numFmtId="0" fontId="47" fillId="27" borderId="2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7" applyNumberFormat="0" applyFill="0" applyAlignment="0" applyProtection="0"/>
    <xf numFmtId="0" fontId="3" fillId="0" borderId="0">
      <alignment horizontal="right" vertical="top" wrapText="1"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28" borderId="8" applyNumberFormat="0" applyAlignment="0" applyProtection="0"/>
    <xf numFmtId="0" fontId="3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" fillId="0" borderId="0">
      <alignment/>
      <protection/>
    </xf>
    <xf numFmtId="0" fontId="3" fillId="0" borderId="1">
      <alignment horizontal="center" wrapText="1"/>
      <protection/>
    </xf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" fillId="0" borderId="1">
      <alignment horizontal="center"/>
      <protection/>
    </xf>
    <xf numFmtId="0" fontId="0" fillId="0" borderId="0">
      <alignment/>
      <protection/>
    </xf>
    <xf numFmtId="0" fontId="3" fillId="0" borderId="1">
      <alignment horizontal="center" wrapText="1"/>
      <protection/>
    </xf>
    <xf numFmtId="0" fontId="0" fillId="0" borderId="0">
      <alignment/>
      <protection/>
    </xf>
    <xf numFmtId="0" fontId="57" fillId="0" borderId="10" applyNumberFormat="0" applyFill="0" applyAlignment="0" applyProtection="0"/>
    <xf numFmtId="0" fontId="58" fillId="0" borderId="0" applyNumberFormat="0" applyFill="0" applyBorder="0" applyAlignment="0" applyProtection="0"/>
    <xf numFmtId="0" fontId="3" fillId="0" borderId="0">
      <alignment horizont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" fillId="0" borderId="0">
      <alignment horizontal="left" vertical="top"/>
      <protection/>
    </xf>
    <xf numFmtId="0" fontId="5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</cellStyleXfs>
  <cellXfs count="219">
    <xf numFmtId="0" fontId="0" fillId="0" borderId="0" xfId="0" applyAlignment="1">
      <alignment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/>
    </xf>
    <xf numFmtId="0" fontId="7" fillId="0" borderId="0" xfId="82" applyFont="1" applyAlignment="1">
      <alignment horizontal="left"/>
      <protection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right" vertical="top"/>
    </xf>
    <xf numFmtId="0" fontId="7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2" fontId="9" fillId="0" borderId="0" xfId="0" applyNumberFormat="1" applyFont="1" applyAlignment="1">
      <alignment horizontal="right" vertical="top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7" fillId="0" borderId="13" xfId="0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vertical="top"/>
    </xf>
    <xf numFmtId="0" fontId="9" fillId="0" borderId="14" xfId="0" applyFont="1" applyBorder="1" applyAlignment="1">
      <alignment vertical="top"/>
    </xf>
    <xf numFmtId="0" fontId="7" fillId="0" borderId="14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/>
    </xf>
    <xf numFmtId="181" fontId="9" fillId="0" borderId="0" xfId="61" applyNumberFormat="1" applyFont="1" applyBorder="1" applyAlignment="1">
      <alignment horizontal="right"/>
      <protection/>
    </xf>
    <xf numFmtId="0" fontId="7" fillId="0" borderId="0" xfId="0" applyFont="1" applyBorder="1" applyAlignment="1">
      <alignment/>
    </xf>
    <xf numFmtId="0" fontId="7" fillId="0" borderId="0" xfId="55" applyFont="1" applyAlignment="1">
      <alignment horizontal="right" vertical="top" wrapText="1"/>
      <protection/>
    </xf>
    <xf numFmtId="0" fontId="7" fillId="0" borderId="0" xfId="0" applyFont="1" applyAlignment="1">
      <alignment horizontal="left" indent="1"/>
    </xf>
    <xf numFmtId="0" fontId="11" fillId="0" borderId="0" xfId="0" applyFont="1" applyAlignment="1">
      <alignment/>
    </xf>
    <xf numFmtId="181" fontId="10" fillId="0" borderId="12" xfId="61" applyNumberFormat="1" applyFont="1" applyBorder="1" applyAlignment="1">
      <alignment horizontal="right"/>
      <protection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2" fontId="11" fillId="0" borderId="0" xfId="55" applyNumberFormat="1" applyFont="1" applyAlignment="1">
      <alignment horizontal="right" vertical="top" wrapText="1"/>
      <protection/>
    </xf>
    <xf numFmtId="0" fontId="11" fillId="0" borderId="0" xfId="0" applyFont="1" applyAlignment="1">
      <alignment vertical="top"/>
    </xf>
    <xf numFmtId="0" fontId="3" fillId="0" borderId="0" xfId="59">
      <alignment/>
      <protection/>
    </xf>
    <xf numFmtId="0" fontId="0" fillId="0" borderId="0" xfId="61" applyFont="1">
      <alignment/>
      <protection/>
    </xf>
    <xf numFmtId="2" fontId="7" fillId="0" borderId="0" xfId="55" applyNumberFormat="1" applyFont="1" applyAlignment="1">
      <alignment horizontal="right" vertical="top" wrapText="1"/>
      <protection/>
    </xf>
    <xf numFmtId="2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left" vertical="center"/>
    </xf>
    <xf numFmtId="0" fontId="12" fillId="0" borderId="0" xfId="82" applyFont="1" applyBorder="1" applyAlignment="1">
      <alignment horizontal="center"/>
      <protection/>
    </xf>
    <xf numFmtId="0" fontId="12" fillId="0" borderId="0" xfId="0" applyFont="1" applyBorder="1" applyAlignment="1">
      <alignment/>
    </xf>
    <xf numFmtId="0" fontId="12" fillId="0" borderId="0" xfId="82" applyFont="1" applyBorder="1" applyAlignment="1">
      <alignment horizontal="left"/>
      <protection/>
    </xf>
    <xf numFmtId="0" fontId="12" fillId="0" borderId="0" xfId="0" applyFont="1" applyBorder="1" applyAlignment="1">
      <alignment horizontal="left"/>
    </xf>
    <xf numFmtId="0" fontId="14" fillId="0" borderId="0" xfId="0" applyFont="1" applyAlignment="1">
      <alignment horizontal="left" vertical="top"/>
    </xf>
    <xf numFmtId="0" fontId="14" fillId="0" borderId="0" xfId="0" applyFont="1" applyAlignment="1">
      <alignment vertical="top"/>
    </xf>
    <xf numFmtId="0" fontId="14" fillId="0" borderId="0" xfId="0" applyFont="1" applyAlignment="1">
      <alignment/>
    </xf>
    <xf numFmtId="0" fontId="14" fillId="0" borderId="0" xfId="82" applyFont="1" applyAlignment="1">
      <alignment horizontal="left"/>
      <protection/>
    </xf>
    <xf numFmtId="0" fontId="17" fillId="0" borderId="11" xfId="0" applyFont="1" applyBorder="1" applyAlignment="1">
      <alignment vertical="top"/>
    </xf>
    <xf numFmtId="181" fontId="17" fillId="0" borderId="12" xfId="61" applyNumberFormat="1" applyFont="1" applyBorder="1" applyAlignment="1">
      <alignment horizontal="right"/>
      <protection/>
    </xf>
    <xf numFmtId="0" fontId="14" fillId="0" borderId="0" xfId="0" applyFont="1" applyAlignment="1">
      <alignment horizontal="left" indent="1"/>
    </xf>
    <xf numFmtId="0" fontId="14" fillId="0" borderId="0" xfId="0" applyFont="1" applyAlignment="1">
      <alignment horizontal="right" vertical="top"/>
    </xf>
    <xf numFmtId="0" fontId="12" fillId="0" borderId="0" xfId="59" applyFont="1">
      <alignment/>
      <protection/>
    </xf>
    <xf numFmtId="0" fontId="12" fillId="0" borderId="0" xfId="61" applyFont="1">
      <alignment/>
      <protection/>
    </xf>
    <xf numFmtId="2" fontId="17" fillId="0" borderId="14" xfId="0" applyNumberFormat="1" applyFont="1" applyBorder="1" applyAlignment="1">
      <alignment horizontal="right" vertical="top"/>
    </xf>
    <xf numFmtId="0" fontId="14" fillId="0" borderId="14" xfId="0" applyFont="1" applyBorder="1" applyAlignment="1">
      <alignment vertical="top"/>
    </xf>
    <xf numFmtId="0" fontId="17" fillId="0" borderId="14" xfId="0" applyFont="1" applyBorder="1" applyAlignment="1">
      <alignment vertical="top"/>
    </xf>
    <xf numFmtId="2" fontId="17" fillId="0" borderId="0" xfId="0" applyNumberFormat="1" applyFont="1" applyAlignment="1">
      <alignment horizontal="right"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4" fillId="0" borderId="0" xfId="0" applyFont="1" applyAlignment="1">
      <alignment horizontal="left"/>
    </xf>
    <xf numFmtId="0" fontId="14" fillId="0" borderId="17" xfId="0" applyFont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top" wrapText="1"/>
    </xf>
    <xf numFmtId="49" fontId="14" fillId="0" borderId="0" xfId="0" applyNumberFormat="1" applyFont="1" applyAlignment="1">
      <alignment horizontal="right" vertical="top" wrapText="1"/>
    </xf>
    <xf numFmtId="2" fontId="14" fillId="0" borderId="0" xfId="0" applyNumberFormat="1" applyFont="1" applyAlignment="1">
      <alignment horizontal="right" vertical="top" wrapText="1"/>
    </xf>
    <xf numFmtId="0" fontId="14" fillId="0" borderId="0" xfId="0" applyFont="1" applyAlignment="1">
      <alignment horizontal="right" vertical="top" wrapText="1"/>
    </xf>
    <xf numFmtId="0" fontId="14" fillId="0" borderId="0" xfId="0" applyFont="1" applyAlignment="1">
      <alignment vertical="top" wrapText="1"/>
    </xf>
    <xf numFmtId="0" fontId="14" fillId="0" borderId="0" xfId="55" applyFont="1" applyAlignment="1">
      <alignment horizontal="right" vertical="top" wrapText="1"/>
      <protection/>
    </xf>
    <xf numFmtId="0" fontId="14" fillId="0" borderId="0" xfId="85" applyFont="1" applyAlignment="1">
      <alignment horizontal="left" vertical="top"/>
      <protection/>
    </xf>
    <xf numFmtId="0" fontId="14" fillId="0" borderId="0" xfId="0" applyFont="1" applyAlignment="1">
      <alignment/>
    </xf>
    <xf numFmtId="0" fontId="12" fillId="0" borderId="18" xfId="63" applyFont="1" applyBorder="1">
      <alignment horizontal="center" wrapText="1"/>
      <protection/>
    </xf>
    <xf numFmtId="0" fontId="12" fillId="0" borderId="18" xfId="63" applyFont="1" applyFill="1" applyBorder="1">
      <alignment horizontal="center" wrapText="1"/>
      <protection/>
    </xf>
    <xf numFmtId="0" fontId="14" fillId="0" borderId="1" xfId="0" applyFont="1" applyBorder="1" applyAlignment="1">
      <alignment horizontal="left" vertical="top" wrapText="1"/>
    </xf>
    <xf numFmtId="2" fontId="14" fillId="0" borderId="1" xfId="0" applyNumberFormat="1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right" vertical="top" wrapText="1"/>
    </xf>
    <xf numFmtId="2" fontId="14" fillId="0" borderId="1" xfId="0" applyNumberFormat="1" applyFont="1" applyBorder="1" applyAlignment="1">
      <alignment horizontal="right" vertical="top" wrapText="1"/>
    </xf>
    <xf numFmtId="0" fontId="14" fillId="0" borderId="1" xfId="0" applyFont="1" applyBorder="1" applyAlignment="1">
      <alignment horizontal="right" vertical="top" wrapText="1"/>
    </xf>
    <xf numFmtId="0" fontId="14" fillId="0" borderId="18" xfId="0" applyFont="1" applyBorder="1" applyAlignment="1">
      <alignment horizontal="left" vertical="top" wrapText="1"/>
    </xf>
    <xf numFmtId="2" fontId="14" fillId="0" borderId="18" xfId="0" applyNumberFormat="1" applyFont="1" applyBorder="1" applyAlignment="1">
      <alignment horizontal="left" vertical="top" wrapText="1"/>
    </xf>
    <xf numFmtId="49" fontId="14" fillId="0" borderId="18" xfId="0" applyNumberFormat="1" applyFont="1" applyBorder="1" applyAlignment="1">
      <alignment horizontal="right" vertical="top" wrapText="1"/>
    </xf>
    <xf numFmtId="2" fontId="14" fillId="0" borderId="18" xfId="0" applyNumberFormat="1" applyFont="1" applyBorder="1" applyAlignment="1">
      <alignment horizontal="right" vertical="top" wrapText="1"/>
    </xf>
    <xf numFmtId="0" fontId="14" fillId="0" borderId="18" xfId="0" applyFont="1" applyBorder="1" applyAlignment="1">
      <alignment horizontal="right" vertical="top" wrapText="1"/>
    </xf>
    <xf numFmtId="0" fontId="17" fillId="0" borderId="1" xfId="55" applyFont="1" applyBorder="1" applyAlignment="1">
      <alignment horizontal="center" vertical="center" wrapText="1"/>
      <protection/>
    </xf>
    <xf numFmtId="0" fontId="17" fillId="0" borderId="0" xfId="55" applyFont="1" applyBorder="1" applyAlignment="1">
      <alignment horizontal="center" vertical="center" wrapText="1"/>
      <protection/>
    </xf>
    <xf numFmtId="0" fontId="14" fillId="0" borderId="0" xfId="55" applyFont="1" applyBorder="1" applyAlignment="1">
      <alignment horizontal="center" vertical="top" wrapText="1"/>
      <protection/>
    </xf>
    <xf numFmtId="0" fontId="14" fillId="0" borderId="19" xfId="55" applyFont="1" applyBorder="1" applyAlignment="1">
      <alignment horizontal="center" vertical="top" wrapText="1"/>
      <protection/>
    </xf>
    <xf numFmtId="0" fontId="17" fillId="0" borderId="20" xfId="55" applyFont="1" applyBorder="1" applyAlignment="1">
      <alignment horizontal="center" vertical="center" wrapText="1"/>
      <protection/>
    </xf>
    <xf numFmtId="0" fontId="14" fillId="0" borderId="20" xfId="55" applyFont="1" applyBorder="1" applyAlignment="1">
      <alignment horizontal="center" vertical="top" wrapText="1"/>
      <protection/>
    </xf>
    <xf numFmtId="0" fontId="14" fillId="0" borderId="21" xfId="55" applyFont="1" applyBorder="1" applyAlignment="1">
      <alignment horizontal="center" vertical="top" wrapText="1"/>
      <protection/>
    </xf>
    <xf numFmtId="0" fontId="7" fillId="0" borderId="16" xfId="0" applyFont="1" applyBorder="1" applyAlignment="1">
      <alignment horizontal="center" vertical="center" wrapText="1"/>
    </xf>
    <xf numFmtId="0" fontId="7" fillId="0" borderId="1" xfId="42" applyFont="1" applyBorder="1">
      <alignment horizontal="center"/>
      <protection/>
    </xf>
    <xf numFmtId="0" fontId="11" fillId="0" borderId="1" xfId="42" applyFont="1" applyBorder="1">
      <alignment horizontal="center"/>
      <protection/>
    </xf>
    <xf numFmtId="0" fontId="7" fillId="0" borderId="1" xfId="0" applyFont="1" applyBorder="1" applyAlignment="1">
      <alignment horizontal="right" vertical="top"/>
    </xf>
    <xf numFmtId="49" fontId="7" fillId="0" borderId="1" xfId="0" applyNumberFormat="1" applyFont="1" applyBorder="1" applyAlignment="1">
      <alignment horizontal="left" vertical="top" wrapText="1"/>
    </xf>
    <xf numFmtId="2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2" fontId="7" fillId="0" borderId="1" xfId="0" applyNumberFormat="1" applyFont="1" applyBorder="1" applyAlignment="1">
      <alignment horizontal="right" vertical="top"/>
    </xf>
    <xf numFmtId="2" fontId="7" fillId="0" borderId="1" xfId="0" applyNumberFormat="1" applyFont="1" applyBorder="1" applyAlignment="1">
      <alignment horizontal="right" vertical="top" wrapText="1"/>
    </xf>
    <xf numFmtId="1" fontId="11" fillId="0" borderId="1" xfId="0" applyNumberFormat="1" applyFont="1" applyBorder="1" applyAlignment="1">
      <alignment horizontal="right" vertical="top" wrapText="1"/>
    </xf>
    <xf numFmtId="0" fontId="9" fillId="0" borderId="1" xfId="0" applyFont="1" applyBorder="1" applyAlignment="1">
      <alignment horizontal="right" vertical="top"/>
    </xf>
    <xf numFmtId="49" fontId="9" fillId="0" borderId="1" xfId="0" applyNumberFormat="1" applyFont="1" applyBorder="1" applyAlignment="1">
      <alignment horizontal="left" vertical="top" wrapText="1"/>
    </xf>
    <xf numFmtId="2" fontId="9" fillId="0" borderId="1" xfId="0" applyNumberFormat="1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right" vertical="top"/>
    </xf>
    <xf numFmtId="2" fontId="9" fillId="0" borderId="1" xfId="0" applyNumberFormat="1" applyFont="1" applyBorder="1" applyAlignment="1">
      <alignment horizontal="right" vertical="top" wrapText="1"/>
    </xf>
    <xf numFmtId="1" fontId="10" fillId="0" borderId="1" xfId="0" applyNumberFormat="1" applyFont="1" applyBorder="1" applyAlignment="1">
      <alignment horizontal="right" vertical="top" wrapText="1"/>
    </xf>
    <xf numFmtId="0" fontId="9" fillId="0" borderId="18" xfId="0" applyFont="1" applyBorder="1" applyAlignment="1">
      <alignment horizontal="right" vertical="top"/>
    </xf>
    <xf numFmtId="49" fontId="9" fillId="0" borderId="18" xfId="0" applyNumberFormat="1" applyFont="1" applyBorder="1" applyAlignment="1">
      <alignment horizontal="left" vertical="top" wrapText="1"/>
    </xf>
    <xf numFmtId="2" fontId="9" fillId="0" borderId="18" xfId="0" applyNumberFormat="1" applyFont="1" applyBorder="1" applyAlignment="1">
      <alignment horizontal="left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/>
    </xf>
    <xf numFmtId="2" fontId="9" fillId="0" borderId="18" xfId="0" applyNumberFormat="1" applyFont="1" applyBorder="1" applyAlignment="1">
      <alignment horizontal="right" vertical="top"/>
    </xf>
    <xf numFmtId="2" fontId="9" fillId="0" borderId="18" xfId="0" applyNumberFormat="1" applyFont="1" applyBorder="1" applyAlignment="1">
      <alignment horizontal="right" vertical="top" wrapText="1"/>
    </xf>
    <xf numFmtId="1" fontId="10" fillId="0" borderId="18" xfId="0" applyNumberFormat="1" applyFont="1" applyBorder="1" applyAlignment="1">
      <alignment horizontal="right" vertical="top" wrapText="1"/>
    </xf>
    <xf numFmtId="2" fontId="7" fillId="0" borderId="1" xfId="55" applyNumberFormat="1" applyFont="1" applyBorder="1" applyAlignment="1">
      <alignment horizontal="right" vertical="top" wrapText="1"/>
      <protection/>
    </xf>
    <xf numFmtId="2" fontId="11" fillId="0" borderId="1" xfId="0" applyNumberFormat="1" applyFont="1" applyBorder="1" applyAlignment="1">
      <alignment/>
    </xf>
    <xf numFmtId="2" fontId="11" fillId="0" borderId="1" xfId="55" applyNumberFormat="1" applyFont="1" applyBorder="1" applyAlignment="1">
      <alignment horizontal="right" vertical="top" wrapText="1"/>
      <protection/>
    </xf>
    <xf numFmtId="0" fontId="7" fillId="0" borderId="1" xfId="55" applyFont="1" applyBorder="1" applyAlignment="1">
      <alignment horizontal="right" vertical="top" wrapText="1"/>
      <protection/>
    </xf>
    <xf numFmtId="0" fontId="14" fillId="0" borderId="22" xfId="0" applyFont="1" applyBorder="1" applyAlignment="1">
      <alignment horizontal="left" vertical="top" wrapText="1"/>
    </xf>
    <xf numFmtId="49" fontId="14" fillId="0" borderId="22" xfId="0" applyNumberFormat="1" applyFont="1" applyBorder="1" applyAlignment="1">
      <alignment horizontal="right" vertical="top" wrapText="1"/>
    </xf>
    <xf numFmtId="2" fontId="14" fillId="0" borderId="22" xfId="0" applyNumberFormat="1" applyFont="1" applyBorder="1" applyAlignment="1">
      <alignment horizontal="right" vertical="top" wrapText="1"/>
    </xf>
    <xf numFmtId="0" fontId="14" fillId="0" borderId="22" xfId="0" applyFont="1" applyBorder="1" applyAlignment="1">
      <alignment horizontal="right" vertical="top" wrapText="1"/>
    </xf>
    <xf numFmtId="0" fontId="14" fillId="0" borderId="0" xfId="0" applyFont="1" applyBorder="1" applyAlignment="1">
      <alignment vertical="top" wrapText="1"/>
    </xf>
    <xf numFmtId="2" fontId="21" fillId="0" borderId="22" xfId="0" applyNumberFormat="1" applyFont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/>
    </xf>
    <xf numFmtId="0" fontId="14" fillId="0" borderId="23" xfId="0" applyFont="1" applyBorder="1" applyAlignment="1">
      <alignment horizontal="left" vertical="top" wrapText="1"/>
    </xf>
    <xf numFmtId="49" fontId="14" fillId="0" borderId="23" xfId="0" applyNumberFormat="1" applyFont="1" applyBorder="1" applyAlignment="1">
      <alignment horizontal="right" vertical="top" wrapText="1"/>
    </xf>
    <xf numFmtId="2" fontId="14" fillId="0" borderId="23" xfId="0" applyNumberFormat="1" applyFont="1" applyBorder="1" applyAlignment="1">
      <alignment horizontal="right" vertical="top" wrapText="1"/>
    </xf>
    <xf numFmtId="0" fontId="14" fillId="0" borderId="23" xfId="0" applyFont="1" applyBorder="1" applyAlignment="1">
      <alignment horizontal="right" vertical="top" wrapText="1"/>
    </xf>
    <xf numFmtId="2" fontId="21" fillId="0" borderId="23" xfId="0" applyNumberFormat="1" applyFont="1" applyBorder="1" applyAlignment="1">
      <alignment horizontal="left" vertical="top" wrapText="1"/>
    </xf>
    <xf numFmtId="2" fontId="17" fillId="0" borderId="1" xfId="0" applyNumberFormat="1" applyFont="1" applyBorder="1" applyAlignment="1">
      <alignment horizontal="right" vertical="top"/>
    </xf>
    <xf numFmtId="0" fontId="17" fillId="0" borderId="1" xfId="0" applyFont="1" applyBorder="1" applyAlignment="1">
      <alignment horizontal="right" vertical="top"/>
    </xf>
    <xf numFmtId="0" fontId="16" fillId="0" borderId="0" xfId="0" applyFont="1" applyAlignment="1">
      <alignment/>
    </xf>
    <xf numFmtId="2" fontId="17" fillId="0" borderId="1" xfId="0" applyNumberFormat="1" applyFont="1" applyBorder="1" applyAlignment="1">
      <alignment horizontal="right" vertical="top" wrapText="1"/>
    </xf>
    <xf numFmtId="0" fontId="17" fillId="0" borderId="1" xfId="0" applyFont="1" applyBorder="1" applyAlignment="1">
      <alignment horizontal="right" vertical="top" wrapText="1"/>
    </xf>
    <xf numFmtId="0" fontId="17" fillId="0" borderId="0" xfId="0" applyFont="1" applyAlignment="1">
      <alignment vertical="top" wrapText="1"/>
    </xf>
    <xf numFmtId="0" fontId="16" fillId="0" borderId="0" xfId="0" applyFont="1" applyAlignment="1">
      <alignment/>
    </xf>
    <xf numFmtId="185" fontId="17" fillId="0" borderId="1" xfId="0" applyNumberFormat="1" applyFont="1" applyBorder="1" applyAlignment="1">
      <alignment horizontal="right" vertical="top" wrapText="1"/>
    </xf>
    <xf numFmtId="2" fontId="17" fillId="0" borderId="18" xfId="0" applyNumberFormat="1" applyFont="1" applyBorder="1" applyAlignment="1">
      <alignment horizontal="right" vertical="top"/>
    </xf>
    <xf numFmtId="0" fontId="17" fillId="0" borderId="18" xfId="0" applyFont="1" applyBorder="1" applyAlignment="1">
      <alignment horizontal="right" vertical="top"/>
    </xf>
    <xf numFmtId="2" fontId="17" fillId="0" borderId="18" xfId="0" applyNumberFormat="1" applyFont="1" applyBorder="1" applyAlignment="1">
      <alignment horizontal="right" vertical="top" wrapText="1"/>
    </xf>
    <xf numFmtId="0" fontId="17" fillId="0" borderId="18" xfId="0" applyFont="1" applyBorder="1" applyAlignment="1">
      <alignment horizontal="right" vertical="top" wrapText="1"/>
    </xf>
    <xf numFmtId="185" fontId="17" fillId="0" borderId="18" xfId="0" applyNumberFormat="1" applyFont="1" applyBorder="1" applyAlignment="1">
      <alignment horizontal="right" vertical="top" wrapText="1"/>
    </xf>
    <xf numFmtId="0" fontId="17" fillId="0" borderId="0" xfId="0" applyFont="1" applyAlignment="1">
      <alignment/>
    </xf>
    <xf numFmtId="2" fontId="17" fillId="0" borderId="0" xfId="0" applyNumberFormat="1" applyFont="1" applyAlignment="1">
      <alignment horizontal="right" vertical="top" wrapText="1"/>
    </xf>
    <xf numFmtId="0" fontId="17" fillId="0" borderId="0" xfId="55" applyFont="1" applyAlignment="1">
      <alignment horizontal="right" vertical="top" wrapText="1"/>
      <protection/>
    </xf>
    <xf numFmtId="2" fontId="17" fillId="0" borderId="0" xfId="0" applyNumberFormat="1" applyFont="1" applyAlignment="1">
      <alignment horizontal="left" vertical="top" wrapText="1"/>
    </xf>
    <xf numFmtId="0" fontId="24" fillId="0" borderId="0" xfId="0" applyFont="1" applyAlignment="1">
      <alignment vertical="top"/>
    </xf>
    <xf numFmtId="2" fontId="9" fillId="0" borderId="0" xfId="55" applyNumberFormat="1" applyFont="1" applyAlignment="1">
      <alignment horizontal="right" vertical="top" wrapText="1"/>
      <protection/>
    </xf>
    <xf numFmtId="0" fontId="25" fillId="0" borderId="0" xfId="85" applyFont="1" applyAlignment="1">
      <alignment horizontal="left" vertical="top"/>
      <protection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10" fillId="0" borderId="0" xfId="0" applyFont="1" applyAlignment="1">
      <alignment/>
    </xf>
    <xf numFmtId="0" fontId="12" fillId="0" borderId="0" xfId="0" applyFont="1" applyAlignment="1">
      <alignment horizontal="right"/>
    </xf>
    <xf numFmtId="2" fontId="16" fillId="0" borderId="24" xfId="59" applyNumberFormat="1" applyFont="1" applyBorder="1" applyAlignment="1">
      <alignment horizontal="right"/>
      <protection/>
    </xf>
    <xf numFmtId="2" fontId="16" fillId="0" borderId="12" xfId="59" applyNumberFormat="1" applyFont="1" applyBorder="1" applyAlignment="1">
      <alignment horizontal="right"/>
      <protection/>
    </xf>
    <xf numFmtId="2" fontId="17" fillId="0" borderId="24" xfId="61" applyNumberFormat="1" applyFont="1" applyBorder="1" applyAlignment="1">
      <alignment horizontal="right"/>
      <protection/>
    </xf>
    <xf numFmtId="2" fontId="17" fillId="0" borderId="12" xfId="61" applyNumberFormat="1" applyFont="1" applyBorder="1" applyAlignment="1">
      <alignment horizontal="right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4" fillId="0" borderId="17" xfId="0" applyFont="1" applyBorder="1" applyAlignment="1">
      <alignment horizontal="center" vertical="center" wrapText="1"/>
    </xf>
    <xf numFmtId="0" fontId="15" fillId="0" borderId="0" xfId="82" applyFont="1">
      <alignment horizontal="center"/>
      <protection/>
    </xf>
    <xf numFmtId="0" fontId="14" fillId="0" borderId="0" xfId="82" applyFont="1">
      <alignment horizontal="center"/>
      <protection/>
    </xf>
    <xf numFmtId="0" fontId="14" fillId="0" borderId="0" xfId="82" applyFont="1" applyAlignment="1">
      <alignment horizontal="left"/>
      <protection/>
    </xf>
    <xf numFmtId="0" fontId="15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49" fontId="17" fillId="0" borderId="25" xfId="0" applyNumberFormat="1" applyFont="1" applyBorder="1" applyAlignment="1">
      <alignment horizontal="left" vertical="top" wrapText="1"/>
    </xf>
    <xf numFmtId="49" fontId="17" fillId="0" borderId="26" xfId="0" applyNumberFormat="1" applyFont="1" applyBorder="1" applyAlignment="1">
      <alignment horizontal="left" vertical="top" wrapText="1"/>
    </xf>
    <xf numFmtId="49" fontId="17" fillId="0" borderId="27" xfId="0" applyNumberFormat="1" applyFont="1" applyBorder="1" applyAlignment="1">
      <alignment horizontal="left" vertical="top" wrapText="1"/>
    </xf>
    <xf numFmtId="0" fontId="17" fillId="0" borderId="25" xfId="0" applyFont="1" applyBorder="1" applyAlignment="1">
      <alignment horizontal="left" vertical="top"/>
    </xf>
    <xf numFmtId="0" fontId="17" fillId="0" borderId="26" xfId="0" applyFont="1" applyBorder="1" applyAlignment="1">
      <alignment horizontal="left" vertical="top"/>
    </xf>
    <xf numFmtId="0" fontId="17" fillId="0" borderId="27" xfId="0" applyFont="1" applyBorder="1" applyAlignment="1">
      <alignment horizontal="left" vertical="top"/>
    </xf>
    <xf numFmtId="0" fontId="17" fillId="0" borderId="0" xfId="55" applyFont="1" applyAlignment="1">
      <alignment horizontal="left" vertical="center"/>
      <protection/>
    </xf>
    <xf numFmtId="0" fontId="14" fillId="0" borderId="0" xfId="55" applyFont="1" applyAlignment="1">
      <alignment horizontal="left" vertical="center"/>
      <protection/>
    </xf>
    <xf numFmtId="0" fontId="17" fillId="0" borderId="1" xfId="55" applyFont="1" applyBorder="1" applyAlignment="1">
      <alignment horizontal="center" vertical="center"/>
      <protection/>
    </xf>
    <xf numFmtId="0" fontId="14" fillId="0" borderId="1" xfId="55" applyFont="1" applyBorder="1" applyAlignment="1">
      <alignment horizontal="center" vertical="center"/>
      <protection/>
    </xf>
    <xf numFmtId="0" fontId="17" fillId="0" borderId="28" xfId="55" applyFont="1" applyBorder="1" applyAlignment="1">
      <alignment horizontal="left" vertical="top" wrapText="1"/>
      <protection/>
    </xf>
    <xf numFmtId="0" fontId="0" fillId="0" borderId="29" xfId="0" applyBorder="1" applyAlignment="1">
      <alignment horizontal="left" vertical="top" wrapText="1"/>
    </xf>
    <xf numFmtId="0" fontId="20" fillId="0" borderId="30" xfId="55" applyFont="1" applyBorder="1" applyAlignment="1">
      <alignment horizontal="left" vertical="top" wrapText="1"/>
      <protection/>
    </xf>
    <xf numFmtId="0" fontId="0" fillId="0" borderId="0" xfId="0" applyBorder="1" applyAlignment="1">
      <alignment horizontal="left" vertical="top" wrapText="1"/>
    </xf>
    <xf numFmtId="0" fontId="14" fillId="0" borderId="30" xfId="55" applyFont="1" applyBorder="1" applyAlignment="1">
      <alignment horizontal="left" vertical="top" wrapText="1"/>
      <protection/>
    </xf>
    <xf numFmtId="0" fontId="14" fillId="0" borderId="31" xfId="55" applyFont="1" applyBorder="1" applyAlignment="1">
      <alignment horizontal="left" vertical="top" wrapText="1"/>
      <protection/>
    </xf>
    <xf numFmtId="0" fontId="0" fillId="0" borderId="19" xfId="0" applyBorder="1" applyAlignment="1">
      <alignment horizontal="left" vertical="top" wrapText="1"/>
    </xf>
    <xf numFmtId="0" fontId="11" fillId="0" borderId="0" xfId="0" applyFont="1" applyAlignment="1">
      <alignment horizontal="right"/>
    </xf>
    <xf numFmtId="0" fontId="8" fillId="0" borderId="0" xfId="82" applyFont="1">
      <alignment horizontal="center"/>
      <protection/>
    </xf>
    <xf numFmtId="0" fontId="7" fillId="0" borderId="0" xfId="82" applyFont="1">
      <alignment horizontal="center"/>
      <protection/>
    </xf>
    <xf numFmtId="0" fontId="7" fillId="0" borderId="0" xfId="82" applyFont="1" applyAlignment="1">
      <alignment horizontal="left"/>
      <protection/>
    </xf>
    <xf numFmtId="0" fontId="7" fillId="0" borderId="2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10" fillId="0" borderId="24" xfId="59" applyNumberFormat="1" applyFont="1" applyBorder="1" applyAlignment="1">
      <alignment horizontal="right"/>
      <protection/>
    </xf>
    <xf numFmtId="2" fontId="10" fillId="0" borderId="12" xfId="59" applyNumberFormat="1" applyFont="1" applyBorder="1" applyAlignment="1">
      <alignment horizontal="right"/>
      <protection/>
    </xf>
    <xf numFmtId="2" fontId="9" fillId="0" borderId="24" xfId="61" applyNumberFormat="1" applyFont="1" applyBorder="1" applyAlignment="1">
      <alignment horizontal="right"/>
      <protection/>
    </xf>
    <xf numFmtId="2" fontId="9" fillId="0" borderId="12" xfId="61" applyNumberFormat="1" applyFont="1" applyBorder="1" applyAlignment="1">
      <alignment horizontal="right"/>
      <protection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7" fillId="0" borderId="1" xfId="55" applyFont="1" applyBorder="1" applyAlignment="1">
      <alignment horizontal="left" vertical="top" wrapText="1"/>
      <protection/>
    </xf>
    <xf numFmtId="0" fontId="9" fillId="0" borderId="1" xfId="55" applyFont="1" applyBorder="1" applyAlignment="1">
      <alignment horizontal="left" vertical="top" wrapText="1"/>
      <protection/>
    </xf>
  </cellXfs>
  <cellStyles count="7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ндексы" xfId="53"/>
    <cellStyle name="Итог" xfId="54"/>
    <cellStyle name="Итоги" xfId="55"/>
    <cellStyle name="ИтогоАктБазЦ" xfId="56"/>
    <cellStyle name="ИтогоАктБИМ" xfId="57"/>
    <cellStyle name="ИтогоАктРесМет" xfId="58"/>
    <cellStyle name="ИтогоБазЦ" xfId="59"/>
    <cellStyle name="ИтогоБИМ" xfId="60"/>
    <cellStyle name="ИтогоРесМет" xfId="61"/>
    <cellStyle name="Контрольная ячейка" xfId="62"/>
    <cellStyle name="ЛокСмета" xfId="63"/>
    <cellStyle name="ЛокСмМТСН" xfId="64"/>
    <cellStyle name="М29" xfId="65"/>
    <cellStyle name="Название" xfId="66"/>
    <cellStyle name="Нейтральный" xfId="67"/>
    <cellStyle name="ОбСмета" xfId="68"/>
    <cellStyle name="Followed Hyperlink" xfId="69"/>
    <cellStyle name="Параметр" xfId="70"/>
    <cellStyle name="ПеременныеСметы" xfId="71"/>
    <cellStyle name="Плохой" xfId="72"/>
    <cellStyle name="Пояснение" xfId="73"/>
    <cellStyle name="Примечание" xfId="74"/>
    <cellStyle name="Percent" xfId="75"/>
    <cellStyle name="РесСмета" xfId="76"/>
    <cellStyle name="СводВедРес" xfId="77"/>
    <cellStyle name="СводкаСтоимРаб" xfId="78"/>
    <cellStyle name="СводРасч" xfId="79"/>
    <cellStyle name="Связанная ячейка" xfId="80"/>
    <cellStyle name="Текст предупреждения" xfId="81"/>
    <cellStyle name="Титул" xfId="82"/>
    <cellStyle name="Comma" xfId="83"/>
    <cellStyle name="Comma [0]" xfId="84"/>
    <cellStyle name="Хвост" xfId="85"/>
    <cellStyle name="Хороший" xfId="86"/>
    <cellStyle name="Ценник" xfId="87"/>
    <cellStyle name="Экспертиза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2:Z135"/>
  <sheetViews>
    <sheetView showGridLines="0" zoomScalePageLayoutView="0" workbookViewId="0" topLeftCell="A112">
      <selection activeCell="G5" sqref="G5"/>
    </sheetView>
  </sheetViews>
  <sheetFormatPr defaultColWidth="9.00390625" defaultRowHeight="12.75"/>
  <cols>
    <col min="1" max="1" width="6.00390625" style="37" customWidth="1"/>
    <col min="2" max="2" width="35.75390625" style="37" customWidth="1"/>
    <col min="3" max="3" width="11.875" style="37" customWidth="1"/>
    <col min="4" max="6" width="11.625" style="37" customWidth="1"/>
    <col min="7" max="7" width="9.375" style="37" bestFit="1" customWidth="1"/>
    <col min="8" max="8" width="11.875" style="37" customWidth="1"/>
    <col min="9" max="9" width="11.625" style="37" customWidth="1"/>
    <col min="10" max="10" width="10.375" style="37" bestFit="1" customWidth="1"/>
    <col min="11" max="11" width="11.625" style="37" customWidth="1"/>
    <col min="12" max="20" width="9.125" style="37" hidden="1" customWidth="1"/>
    <col min="21" max="21" width="11.625" style="37" customWidth="1"/>
    <col min="22" max="23" width="0" style="37" hidden="1" customWidth="1"/>
    <col min="24" max="26" width="9.125" style="37" customWidth="1"/>
    <col min="27" max="27" width="0" style="37" hidden="1" customWidth="1"/>
    <col min="28" max="16384" width="9.125" style="37" customWidth="1"/>
  </cols>
  <sheetData>
    <row r="1" ht="12.75"/>
    <row r="2" spans="1:21" ht="15.75">
      <c r="A2" s="38"/>
      <c r="H2" s="39"/>
      <c r="J2" s="157" t="s">
        <v>332</v>
      </c>
      <c r="K2" s="157"/>
      <c r="L2" s="157"/>
      <c r="M2" s="157"/>
      <c r="N2" s="157"/>
      <c r="O2" s="157"/>
      <c r="P2" s="157"/>
      <c r="Q2" s="157"/>
      <c r="R2" s="157"/>
      <c r="S2" s="157"/>
      <c r="T2" s="157"/>
      <c r="U2" s="157"/>
    </row>
    <row r="3" spans="1:21" ht="15.75">
      <c r="A3" s="38"/>
      <c r="H3" s="39"/>
      <c r="J3" s="157" t="s">
        <v>334</v>
      </c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1:8" ht="12.75">
      <c r="A4" s="40"/>
      <c r="B4" s="41"/>
      <c r="C4" s="41"/>
      <c r="D4" s="41"/>
      <c r="E4" s="41"/>
      <c r="F4" s="41"/>
      <c r="G4" s="41"/>
      <c r="H4" s="42"/>
    </row>
    <row r="5" spans="1:21" ht="12.75">
      <c r="A5" s="41"/>
      <c r="B5" s="41"/>
      <c r="C5" s="41"/>
      <c r="D5" s="41"/>
      <c r="E5" s="41"/>
      <c r="F5" s="41"/>
      <c r="G5" s="41"/>
      <c r="H5" s="43"/>
      <c r="I5" s="157" t="s">
        <v>312</v>
      </c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</row>
    <row r="6" spans="1:8" ht="12.75">
      <c r="A6" s="41"/>
      <c r="B6" s="41"/>
      <c r="C6" s="41"/>
      <c r="D6" s="41"/>
      <c r="E6" s="41"/>
      <c r="F6" s="41"/>
      <c r="G6" s="41"/>
      <c r="H6" s="41"/>
    </row>
    <row r="7" spans="1:4" s="46" customFormat="1" ht="12">
      <c r="A7" s="44"/>
      <c r="B7" s="45"/>
      <c r="C7" s="45"/>
      <c r="D7" s="45"/>
    </row>
    <row r="8" spans="1:4" s="46" customFormat="1" ht="12">
      <c r="A8" s="47" t="s">
        <v>313</v>
      </c>
      <c r="B8" s="45"/>
      <c r="C8" s="45"/>
      <c r="D8" s="45"/>
    </row>
    <row r="9" spans="1:4" s="46" customFormat="1" ht="12">
      <c r="A9" s="44"/>
      <c r="B9" s="45"/>
      <c r="C9" s="45"/>
      <c r="D9" s="45"/>
    </row>
    <row r="10" spans="1:4" s="46" customFormat="1" ht="12">
      <c r="A10" s="47" t="s">
        <v>324</v>
      </c>
      <c r="B10" s="45"/>
      <c r="C10" s="45"/>
      <c r="D10" s="45"/>
    </row>
    <row r="11" spans="1:21" s="46" customFormat="1" ht="15">
      <c r="A11" s="168" t="s">
        <v>2</v>
      </c>
      <c r="B11" s="168"/>
      <c r="C11" s="16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</row>
    <row r="12" spans="1:21" s="46" customFormat="1" ht="12">
      <c r="A12" s="169" t="s">
        <v>33</v>
      </c>
      <c r="B12" s="169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</row>
    <row r="13" spans="1:21" s="46" customFormat="1" ht="12">
      <c r="A13" s="169" t="s">
        <v>314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</row>
    <row r="14" spans="1:21" s="46" customFormat="1" ht="12">
      <c r="A14" s="170" t="s">
        <v>315</v>
      </c>
      <c r="B14" s="170"/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</row>
    <row r="15" spans="4:21" s="46" customFormat="1" ht="12">
      <c r="D15" s="46" t="s">
        <v>316</v>
      </c>
      <c r="I15" s="147"/>
      <c r="J15" s="147" t="s">
        <v>317</v>
      </c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</row>
    <row r="16" spans="7:21" s="46" customFormat="1" ht="12">
      <c r="G16" s="164" t="s">
        <v>18</v>
      </c>
      <c r="H16" s="165"/>
      <c r="I16" s="166"/>
      <c r="J16" s="164" t="s">
        <v>19</v>
      </c>
      <c r="K16" s="165"/>
      <c r="L16" s="165"/>
      <c r="M16" s="165"/>
      <c r="N16" s="165"/>
      <c r="O16" s="165"/>
      <c r="P16" s="165"/>
      <c r="Q16" s="165"/>
      <c r="R16" s="165"/>
      <c r="S16" s="165"/>
      <c r="T16" s="165"/>
      <c r="U16" s="166"/>
    </row>
    <row r="17" spans="4:21" s="46" customFormat="1" ht="12.75">
      <c r="D17" s="44" t="s">
        <v>3</v>
      </c>
      <c r="G17" s="158">
        <f>622680/1000</f>
        <v>622.68</v>
      </c>
      <c r="H17" s="159"/>
      <c r="I17" s="48" t="s">
        <v>4</v>
      </c>
      <c r="J17" s="160">
        <f>3371658/1000</f>
        <v>3371.658</v>
      </c>
      <c r="K17" s="161"/>
      <c r="L17" s="49"/>
      <c r="M17" s="49"/>
      <c r="N17" s="49"/>
      <c r="O17" s="49"/>
      <c r="P17" s="49"/>
      <c r="Q17" s="49"/>
      <c r="R17" s="49"/>
      <c r="S17" s="49"/>
      <c r="T17" s="49"/>
      <c r="U17" s="48" t="s">
        <v>4</v>
      </c>
    </row>
    <row r="18" spans="4:21" s="46" customFormat="1" ht="12.75">
      <c r="D18" s="50" t="s">
        <v>34</v>
      </c>
      <c r="F18" s="51"/>
      <c r="G18" s="158">
        <f>0/1000</f>
        <v>0</v>
      </c>
      <c r="H18" s="159"/>
      <c r="I18" s="48" t="s">
        <v>4</v>
      </c>
      <c r="J18" s="160">
        <f>0/1000</f>
        <v>0</v>
      </c>
      <c r="K18" s="161"/>
      <c r="L18" s="49"/>
      <c r="M18" s="49"/>
      <c r="N18" s="49"/>
      <c r="O18" s="49"/>
      <c r="P18" s="49"/>
      <c r="Q18" s="49"/>
      <c r="R18" s="49"/>
      <c r="S18" s="49"/>
      <c r="T18" s="49"/>
      <c r="U18" s="48" t="s">
        <v>4</v>
      </c>
    </row>
    <row r="19" spans="4:21" s="46" customFormat="1" ht="12.75">
      <c r="D19" s="50" t="s">
        <v>35</v>
      </c>
      <c r="F19" s="51"/>
      <c r="G19" s="158">
        <f>0/1000</f>
        <v>0</v>
      </c>
      <c r="H19" s="159"/>
      <c r="I19" s="48" t="s">
        <v>4</v>
      </c>
      <c r="J19" s="160">
        <f>0/1000</f>
        <v>0</v>
      </c>
      <c r="K19" s="161"/>
      <c r="L19" s="49"/>
      <c r="M19" s="49"/>
      <c r="N19" s="49"/>
      <c r="O19" s="49"/>
      <c r="P19" s="49"/>
      <c r="Q19" s="49"/>
      <c r="R19" s="49"/>
      <c r="S19" s="49"/>
      <c r="T19" s="49"/>
      <c r="U19" s="48" t="s">
        <v>4</v>
      </c>
    </row>
    <row r="20" spans="4:23" s="46" customFormat="1" ht="12.75">
      <c r="D20" s="44" t="s">
        <v>5</v>
      </c>
      <c r="G20" s="158">
        <f>(V20+V21)/1000</f>
        <v>0.84978</v>
      </c>
      <c r="H20" s="159"/>
      <c r="I20" s="48" t="s">
        <v>6</v>
      </c>
      <c r="J20" s="160">
        <f>(W20+W21)/1000</f>
        <v>0.84978</v>
      </c>
      <c r="K20" s="161"/>
      <c r="L20" s="49"/>
      <c r="M20" s="49"/>
      <c r="N20" s="49"/>
      <c r="O20" s="49"/>
      <c r="P20" s="49"/>
      <c r="Q20" s="49"/>
      <c r="R20" s="49"/>
      <c r="S20" s="49"/>
      <c r="T20" s="49"/>
      <c r="U20" s="48" t="s">
        <v>6</v>
      </c>
      <c r="V20" s="52">
        <v>453.22</v>
      </c>
      <c r="W20" s="53">
        <v>453.22</v>
      </c>
    </row>
    <row r="21" spans="4:23" s="46" customFormat="1" ht="12.75">
      <c r="D21" s="44" t="s">
        <v>7</v>
      </c>
      <c r="G21" s="158">
        <f>11428/1000</f>
        <v>11.428</v>
      </c>
      <c r="H21" s="159"/>
      <c r="I21" s="48" t="s">
        <v>4</v>
      </c>
      <c r="J21" s="160">
        <f>143899/1000</f>
        <v>143.899</v>
      </c>
      <c r="K21" s="161"/>
      <c r="L21" s="49"/>
      <c r="M21" s="49"/>
      <c r="N21" s="49"/>
      <c r="O21" s="49"/>
      <c r="P21" s="49"/>
      <c r="Q21" s="49"/>
      <c r="R21" s="49"/>
      <c r="S21" s="49"/>
      <c r="T21" s="49"/>
      <c r="U21" s="48" t="s">
        <v>4</v>
      </c>
      <c r="V21" s="52">
        <v>396.56</v>
      </c>
      <c r="W21" s="53">
        <v>396.56</v>
      </c>
    </row>
    <row r="22" spans="6:21" s="46" customFormat="1" ht="12">
      <c r="F22" s="45"/>
      <c r="G22" s="54"/>
      <c r="H22" s="54"/>
      <c r="I22" s="55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5"/>
    </row>
    <row r="23" spans="2:21" s="46" customFormat="1" ht="12">
      <c r="B23" s="45"/>
      <c r="C23" s="45"/>
      <c r="D23" s="45"/>
      <c r="F23" s="51"/>
      <c r="G23" s="57"/>
      <c r="H23" s="57"/>
      <c r="I23" s="58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8"/>
    </row>
    <row r="24" spans="1:4" s="46" customFormat="1" ht="12">
      <c r="A24" s="44" t="str">
        <f>"Составлена в базисных ценах на 01.2000 г. и текущих ценах на "&amp;IF(LEN(L24)&gt;3,MID(L24,4,LEN(L24)),L24)</f>
        <v>Составлена в базисных ценах на 01.2000 г. и текущих ценах на </v>
      </c>
      <c r="D24" s="46" t="s">
        <v>311</v>
      </c>
    </row>
    <row r="25" s="46" customFormat="1" ht="12.75" thickBot="1">
      <c r="A25" s="60"/>
    </row>
    <row r="26" spans="1:21" s="62" customFormat="1" ht="27" customHeight="1" thickBot="1">
      <c r="A26" s="167" t="s">
        <v>8</v>
      </c>
      <c r="B26" s="167" t="s">
        <v>9</v>
      </c>
      <c r="C26" s="167" t="s">
        <v>10</v>
      </c>
      <c r="D26" s="163" t="s">
        <v>11</v>
      </c>
      <c r="E26" s="163"/>
      <c r="F26" s="163"/>
      <c r="G26" s="163" t="s">
        <v>12</v>
      </c>
      <c r="H26" s="163"/>
      <c r="I26" s="163"/>
      <c r="J26" s="163" t="s">
        <v>13</v>
      </c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21" s="62" customFormat="1" ht="22.5" customHeight="1" thickBot="1">
      <c r="A27" s="167"/>
      <c r="B27" s="167"/>
      <c r="C27" s="167"/>
      <c r="D27" s="162" t="s">
        <v>1</v>
      </c>
      <c r="E27" s="61" t="s">
        <v>14</v>
      </c>
      <c r="F27" s="61" t="s">
        <v>15</v>
      </c>
      <c r="G27" s="162" t="s">
        <v>1</v>
      </c>
      <c r="H27" s="61" t="s">
        <v>14</v>
      </c>
      <c r="I27" s="61" t="s">
        <v>15</v>
      </c>
      <c r="J27" s="162" t="s">
        <v>1</v>
      </c>
      <c r="K27" s="61" t="s">
        <v>14</v>
      </c>
      <c r="L27" s="61"/>
      <c r="M27" s="61"/>
      <c r="N27" s="61"/>
      <c r="O27" s="61"/>
      <c r="P27" s="61"/>
      <c r="Q27" s="61"/>
      <c r="R27" s="61"/>
      <c r="S27" s="61"/>
      <c r="T27" s="61"/>
      <c r="U27" s="61" t="s">
        <v>15</v>
      </c>
    </row>
    <row r="28" spans="1:21" s="62" customFormat="1" ht="22.5" customHeight="1" thickBot="1">
      <c r="A28" s="167"/>
      <c r="B28" s="167"/>
      <c r="C28" s="167"/>
      <c r="D28" s="162"/>
      <c r="E28" s="61" t="s">
        <v>16</v>
      </c>
      <c r="F28" s="61" t="s">
        <v>17</v>
      </c>
      <c r="G28" s="162"/>
      <c r="H28" s="61" t="s">
        <v>16</v>
      </c>
      <c r="I28" s="61" t="s">
        <v>17</v>
      </c>
      <c r="J28" s="162"/>
      <c r="K28" s="61" t="s">
        <v>16</v>
      </c>
      <c r="L28" s="61"/>
      <c r="M28" s="61"/>
      <c r="N28" s="61"/>
      <c r="O28" s="61"/>
      <c r="P28" s="61"/>
      <c r="Q28" s="61"/>
      <c r="R28" s="61"/>
      <c r="S28" s="61"/>
      <c r="T28" s="61"/>
      <c r="U28" s="61" t="s">
        <v>17</v>
      </c>
    </row>
    <row r="29" spans="1:21" s="45" customFormat="1" ht="12.75">
      <c r="A29" s="71">
        <v>1</v>
      </c>
      <c r="B29" s="71">
        <v>2</v>
      </c>
      <c r="C29" s="71">
        <v>3</v>
      </c>
      <c r="D29" s="72">
        <v>4</v>
      </c>
      <c r="E29" s="71">
        <v>5</v>
      </c>
      <c r="F29" s="71">
        <v>6</v>
      </c>
      <c r="G29" s="72">
        <v>7</v>
      </c>
      <c r="H29" s="71">
        <v>8</v>
      </c>
      <c r="I29" s="71">
        <v>9</v>
      </c>
      <c r="J29" s="72">
        <v>10</v>
      </c>
      <c r="K29" s="71">
        <v>11</v>
      </c>
      <c r="L29" s="71"/>
      <c r="M29" s="71"/>
      <c r="N29" s="71"/>
      <c r="O29" s="71"/>
      <c r="P29" s="71"/>
      <c r="Q29" s="71"/>
      <c r="R29" s="71"/>
      <c r="S29" s="71"/>
      <c r="T29" s="71"/>
      <c r="U29" s="71">
        <v>12</v>
      </c>
    </row>
    <row r="30" spans="1:21" s="67" customFormat="1" ht="33.75" customHeight="1">
      <c r="A30" s="171" t="s">
        <v>331</v>
      </c>
      <c r="B30" s="172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2"/>
      <c r="N30" s="172"/>
      <c r="O30" s="172"/>
      <c r="P30" s="172"/>
      <c r="Q30" s="172"/>
      <c r="R30" s="172"/>
      <c r="S30" s="172"/>
      <c r="T30" s="172"/>
      <c r="U30" s="172"/>
    </row>
    <row r="31" spans="1:21" s="67" customFormat="1" ht="48">
      <c r="A31" s="78">
        <v>1</v>
      </c>
      <c r="B31" s="79" t="s">
        <v>37</v>
      </c>
      <c r="C31" s="80">
        <v>5.16</v>
      </c>
      <c r="D31" s="81">
        <v>165.15</v>
      </c>
      <c r="E31" s="82"/>
      <c r="F31" s="81" t="s">
        <v>38</v>
      </c>
      <c r="G31" s="81" t="s">
        <v>39</v>
      </c>
      <c r="H31" s="81"/>
      <c r="I31" s="81" t="s">
        <v>40</v>
      </c>
      <c r="J31" s="81">
        <v>6325</v>
      </c>
      <c r="K31" s="82"/>
      <c r="L31" s="82" t="s">
        <v>41</v>
      </c>
      <c r="M31" s="82">
        <v>80</v>
      </c>
      <c r="N31" s="82">
        <v>45</v>
      </c>
      <c r="O31" s="82">
        <v>101</v>
      </c>
      <c r="P31" s="82">
        <v>57</v>
      </c>
      <c r="Q31" s="82">
        <v>1265</v>
      </c>
      <c r="R31" s="82">
        <v>711</v>
      </c>
      <c r="S31" s="82"/>
      <c r="T31" s="82"/>
      <c r="U31" s="82" t="s">
        <v>42</v>
      </c>
    </row>
    <row r="32" spans="1:21" s="125" customFormat="1" ht="12">
      <c r="A32" s="121"/>
      <c r="B32" s="126" t="s">
        <v>258</v>
      </c>
      <c r="C32" s="122" t="s">
        <v>259</v>
      </c>
      <c r="D32" s="123"/>
      <c r="E32" s="124"/>
      <c r="F32" s="123"/>
      <c r="G32" s="123" t="s">
        <v>260</v>
      </c>
      <c r="H32" s="123"/>
      <c r="I32" s="123"/>
      <c r="J32" s="123" t="s">
        <v>261</v>
      </c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</row>
    <row r="33" spans="1:21" s="125" customFormat="1" ht="12">
      <c r="A33" s="121"/>
      <c r="B33" s="126" t="s">
        <v>262</v>
      </c>
      <c r="C33" s="122" t="s">
        <v>263</v>
      </c>
      <c r="D33" s="123"/>
      <c r="E33" s="124"/>
      <c r="F33" s="123"/>
      <c r="G33" s="123" t="s">
        <v>264</v>
      </c>
      <c r="H33" s="123"/>
      <c r="I33" s="123"/>
      <c r="J33" s="123" t="s">
        <v>265</v>
      </c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</row>
    <row r="34" spans="1:26" s="45" customFormat="1" ht="60">
      <c r="A34" s="78">
        <v>2</v>
      </c>
      <c r="B34" s="79" t="s">
        <v>43</v>
      </c>
      <c r="C34" s="80">
        <v>1.554</v>
      </c>
      <c r="D34" s="81">
        <v>1403.9</v>
      </c>
      <c r="E34" s="82"/>
      <c r="F34" s="81" t="s">
        <v>44</v>
      </c>
      <c r="G34" s="81" t="s">
        <v>45</v>
      </c>
      <c r="H34" s="81"/>
      <c r="I34" s="81" t="s">
        <v>46</v>
      </c>
      <c r="J34" s="81">
        <v>17489</v>
      </c>
      <c r="K34" s="82"/>
      <c r="L34" s="82" t="s">
        <v>41</v>
      </c>
      <c r="M34" s="82">
        <v>95</v>
      </c>
      <c r="N34" s="82">
        <v>50</v>
      </c>
      <c r="O34" s="82">
        <v>373</v>
      </c>
      <c r="P34" s="82">
        <v>197</v>
      </c>
      <c r="Q34" s="82">
        <v>4700</v>
      </c>
      <c r="R34" s="82">
        <v>2474</v>
      </c>
      <c r="S34" s="82"/>
      <c r="T34" s="82"/>
      <c r="U34" s="82" t="s">
        <v>47</v>
      </c>
      <c r="V34" s="67"/>
      <c r="W34" s="67"/>
      <c r="X34" s="67"/>
      <c r="Y34" s="67"/>
      <c r="Z34" s="67"/>
    </row>
    <row r="35" spans="1:26" s="127" customFormat="1" ht="12">
      <c r="A35" s="121"/>
      <c r="B35" s="126" t="s">
        <v>258</v>
      </c>
      <c r="C35" s="122" t="s">
        <v>266</v>
      </c>
      <c r="D35" s="123"/>
      <c r="E35" s="124"/>
      <c r="F35" s="123"/>
      <c r="G35" s="123" t="s">
        <v>267</v>
      </c>
      <c r="H35" s="123"/>
      <c r="I35" s="123"/>
      <c r="J35" s="123" t="s">
        <v>268</v>
      </c>
      <c r="K35" s="124"/>
      <c r="L35" s="124"/>
      <c r="M35" s="124"/>
      <c r="N35" s="124"/>
      <c r="O35" s="124"/>
      <c r="P35" s="124"/>
      <c r="Q35" s="124"/>
      <c r="R35" s="124"/>
      <c r="S35" s="124"/>
      <c r="T35" s="124"/>
      <c r="U35" s="124"/>
      <c r="V35" s="125"/>
      <c r="W35" s="125"/>
      <c r="X35" s="125"/>
      <c r="Y35" s="125"/>
      <c r="Z35" s="125"/>
    </row>
    <row r="36" spans="1:26" s="127" customFormat="1" ht="12">
      <c r="A36" s="121"/>
      <c r="B36" s="126" t="s">
        <v>262</v>
      </c>
      <c r="C36" s="122" t="s">
        <v>269</v>
      </c>
      <c r="D36" s="123"/>
      <c r="E36" s="124"/>
      <c r="F36" s="123"/>
      <c r="G36" s="123" t="s">
        <v>270</v>
      </c>
      <c r="H36" s="123"/>
      <c r="I36" s="123"/>
      <c r="J36" s="123" t="s">
        <v>271</v>
      </c>
      <c r="K36" s="124"/>
      <c r="L36" s="124"/>
      <c r="M36" s="124"/>
      <c r="N36" s="124"/>
      <c r="O36" s="124"/>
      <c r="P36" s="124"/>
      <c r="Q36" s="124"/>
      <c r="R36" s="124"/>
      <c r="S36" s="124"/>
      <c r="T36" s="124"/>
      <c r="U36" s="124"/>
      <c r="V36" s="125"/>
      <c r="W36" s="125"/>
      <c r="X36" s="125"/>
      <c r="Y36" s="125"/>
      <c r="Z36" s="125"/>
    </row>
    <row r="37" spans="1:26" s="45" customFormat="1" ht="36">
      <c r="A37" s="78">
        <v>3</v>
      </c>
      <c r="B37" s="79" t="s">
        <v>48</v>
      </c>
      <c r="C37" s="80">
        <v>0.444</v>
      </c>
      <c r="D37" s="81">
        <v>2121.52</v>
      </c>
      <c r="E37" s="82" t="s">
        <v>49</v>
      </c>
      <c r="F37" s="81" t="s">
        <v>50</v>
      </c>
      <c r="G37" s="81" t="s">
        <v>51</v>
      </c>
      <c r="H37" s="81" t="s">
        <v>52</v>
      </c>
      <c r="I37" s="81" t="s">
        <v>53</v>
      </c>
      <c r="J37" s="81">
        <v>5808</v>
      </c>
      <c r="K37" s="82" t="s">
        <v>54</v>
      </c>
      <c r="L37" s="82" t="s">
        <v>41</v>
      </c>
      <c r="M37" s="82">
        <v>95</v>
      </c>
      <c r="N37" s="82">
        <v>50</v>
      </c>
      <c r="O37" s="82">
        <v>136</v>
      </c>
      <c r="P37" s="82">
        <v>72</v>
      </c>
      <c r="Q37" s="82">
        <v>1707</v>
      </c>
      <c r="R37" s="82">
        <v>899</v>
      </c>
      <c r="S37" s="82"/>
      <c r="T37" s="82"/>
      <c r="U37" s="82" t="s">
        <v>55</v>
      </c>
      <c r="V37" s="67"/>
      <c r="W37" s="67"/>
      <c r="X37" s="67"/>
      <c r="Y37" s="67"/>
      <c r="Z37" s="67"/>
    </row>
    <row r="38" spans="1:26" s="127" customFormat="1" ht="12">
      <c r="A38" s="121"/>
      <c r="B38" s="126" t="s">
        <v>258</v>
      </c>
      <c r="C38" s="122" t="s">
        <v>266</v>
      </c>
      <c r="D38" s="123"/>
      <c r="E38" s="124"/>
      <c r="F38" s="123"/>
      <c r="G38" s="123" t="s">
        <v>272</v>
      </c>
      <c r="H38" s="123"/>
      <c r="I38" s="123"/>
      <c r="J38" s="123" t="s">
        <v>273</v>
      </c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125"/>
      <c r="X38" s="125"/>
      <c r="Y38" s="125"/>
      <c r="Z38" s="125"/>
    </row>
    <row r="39" spans="1:26" s="127" customFormat="1" ht="12">
      <c r="A39" s="121"/>
      <c r="B39" s="126" t="s">
        <v>262</v>
      </c>
      <c r="C39" s="122" t="s">
        <v>269</v>
      </c>
      <c r="D39" s="123"/>
      <c r="E39" s="124"/>
      <c r="F39" s="123"/>
      <c r="G39" s="123" t="s">
        <v>274</v>
      </c>
      <c r="H39" s="123"/>
      <c r="I39" s="123"/>
      <c r="J39" s="123" t="s">
        <v>275</v>
      </c>
      <c r="K39" s="124"/>
      <c r="L39" s="124"/>
      <c r="M39" s="124"/>
      <c r="N39" s="124"/>
      <c r="O39" s="124"/>
      <c r="P39" s="124"/>
      <c r="Q39" s="124"/>
      <c r="R39" s="124"/>
      <c r="S39" s="124"/>
      <c r="T39" s="124"/>
      <c r="U39" s="124"/>
      <c r="V39" s="125"/>
      <c r="W39" s="125"/>
      <c r="X39" s="125"/>
      <c r="Y39" s="125"/>
      <c r="Z39" s="125"/>
    </row>
    <row r="40" spans="1:26" s="45" customFormat="1" ht="72">
      <c r="A40" s="78">
        <v>4</v>
      </c>
      <c r="B40" s="79" t="s">
        <v>56</v>
      </c>
      <c r="C40" s="80">
        <v>5.2</v>
      </c>
      <c r="D40" s="81">
        <v>2674.67</v>
      </c>
      <c r="E40" s="82" t="s">
        <v>57</v>
      </c>
      <c r="F40" s="81" t="s">
        <v>58</v>
      </c>
      <c r="G40" s="81" t="s">
        <v>59</v>
      </c>
      <c r="H40" s="81" t="s">
        <v>60</v>
      </c>
      <c r="I40" s="81" t="s">
        <v>61</v>
      </c>
      <c r="J40" s="81">
        <v>80224</v>
      </c>
      <c r="K40" s="82" t="s">
        <v>62</v>
      </c>
      <c r="L40" s="82" t="s">
        <v>41</v>
      </c>
      <c r="M40" s="82">
        <v>142</v>
      </c>
      <c r="N40" s="82">
        <v>95</v>
      </c>
      <c r="O40" s="82">
        <v>2856</v>
      </c>
      <c r="P40" s="82">
        <v>1910</v>
      </c>
      <c r="Q40" s="82">
        <v>35960</v>
      </c>
      <c r="R40" s="82">
        <v>24058</v>
      </c>
      <c r="S40" s="82"/>
      <c r="T40" s="82"/>
      <c r="U40" s="82" t="s">
        <v>63</v>
      </c>
      <c r="V40" s="67"/>
      <c r="W40" s="67"/>
      <c r="X40" s="67"/>
      <c r="Y40" s="67"/>
      <c r="Z40" s="67"/>
    </row>
    <row r="41" spans="1:26" s="127" customFormat="1" ht="12">
      <c r="A41" s="121"/>
      <c r="B41" s="126" t="s">
        <v>258</v>
      </c>
      <c r="C41" s="122" t="s">
        <v>276</v>
      </c>
      <c r="D41" s="123"/>
      <c r="E41" s="124"/>
      <c r="F41" s="123"/>
      <c r="G41" s="123" t="s">
        <v>277</v>
      </c>
      <c r="H41" s="123"/>
      <c r="I41" s="123"/>
      <c r="J41" s="123" t="s">
        <v>278</v>
      </c>
      <c r="K41" s="124"/>
      <c r="L41" s="124"/>
      <c r="M41" s="124"/>
      <c r="N41" s="124"/>
      <c r="O41" s="124"/>
      <c r="P41" s="124"/>
      <c r="Q41" s="124"/>
      <c r="R41" s="124"/>
      <c r="S41" s="124"/>
      <c r="T41" s="124"/>
      <c r="U41" s="124"/>
      <c r="V41" s="125"/>
      <c r="W41" s="125"/>
      <c r="X41" s="125"/>
      <c r="Y41" s="125"/>
      <c r="Z41" s="125"/>
    </row>
    <row r="42" spans="1:26" s="127" customFormat="1" ht="12">
      <c r="A42" s="121"/>
      <c r="B42" s="126" t="s">
        <v>262</v>
      </c>
      <c r="C42" s="122" t="s">
        <v>266</v>
      </c>
      <c r="D42" s="123"/>
      <c r="E42" s="124"/>
      <c r="F42" s="123"/>
      <c r="G42" s="123" t="s">
        <v>279</v>
      </c>
      <c r="H42" s="123"/>
      <c r="I42" s="123"/>
      <c r="J42" s="123" t="s">
        <v>280</v>
      </c>
      <c r="K42" s="124"/>
      <c r="L42" s="124"/>
      <c r="M42" s="124"/>
      <c r="N42" s="124"/>
      <c r="O42" s="124"/>
      <c r="P42" s="124"/>
      <c r="Q42" s="124"/>
      <c r="R42" s="124"/>
      <c r="S42" s="124"/>
      <c r="T42" s="124"/>
      <c r="U42" s="124"/>
      <c r="V42" s="125"/>
      <c r="W42" s="125"/>
      <c r="X42" s="125"/>
      <c r="Y42" s="125"/>
      <c r="Z42" s="125"/>
    </row>
    <row r="43" spans="1:26" s="45" customFormat="1" ht="48">
      <c r="A43" s="73">
        <v>5</v>
      </c>
      <c r="B43" s="74" t="s">
        <v>64</v>
      </c>
      <c r="C43" s="75">
        <v>634.4</v>
      </c>
      <c r="D43" s="76">
        <v>97</v>
      </c>
      <c r="E43" s="77" t="s">
        <v>65</v>
      </c>
      <c r="F43" s="76"/>
      <c r="G43" s="76">
        <v>61537</v>
      </c>
      <c r="H43" s="76" t="s">
        <v>66</v>
      </c>
      <c r="I43" s="76"/>
      <c r="J43" s="76">
        <v>269626</v>
      </c>
      <c r="K43" s="77" t="s">
        <v>67</v>
      </c>
      <c r="L43" s="77" t="s">
        <v>68</v>
      </c>
      <c r="M43" s="77">
        <v>95</v>
      </c>
      <c r="N43" s="77">
        <v>50</v>
      </c>
      <c r="O43" s="77"/>
      <c r="P43" s="77"/>
      <c r="Q43" s="77"/>
      <c r="R43" s="77"/>
      <c r="S43" s="77"/>
      <c r="T43" s="77"/>
      <c r="U43" s="77"/>
      <c r="V43" s="67"/>
      <c r="W43" s="67"/>
      <c r="X43" s="67"/>
      <c r="Y43" s="67"/>
      <c r="Z43" s="67"/>
    </row>
    <row r="44" spans="1:26" s="70" customFormat="1" ht="84">
      <c r="A44" s="78">
        <v>6</v>
      </c>
      <c r="B44" s="79" t="s">
        <v>69</v>
      </c>
      <c r="C44" s="80">
        <v>4.26779</v>
      </c>
      <c r="D44" s="81">
        <v>30185.5</v>
      </c>
      <c r="E44" s="82" t="s">
        <v>70</v>
      </c>
      <c r="F44" s="81" t="s">
        <v>71</v>
      </c>
      <c r="G44" s="81" t="s">
        <v>72</v>
      </c>
      <c r="H44" s="81" t="s">
        <v>73</v>
      </c>
      <c r="I44" s="81" t="s">
        <v>74</v>
      </c>
      <c r="J44" s="81">
        <v>775331</v>
      </c>
      <c r="K44" s="82" t="s">
        <v>75</v>
      </c>
      <c r="L44" s="82" t="s">
        <v>41</v>
      </c>
      <c r="M44" s="82">
        <v>142</v>
      </c>
      <c r="N44" s="82">
        <v>95</v>
      </c>
      <c r="O44" s="82">
        <v>6333</v>
      </c>
      <c r="P44" s="82">
        <v>4237</v>
      </c>
      <c r="Q44" s="82">
        <v>79737</v>
      </c>
      <c r="R44" s="82">
        <v>53345</v>
      </c>
      <c r="S44" s="82"/>
      <c r="T44" s="82"/>
      <c r="U44" s="82" t="s">
        <v>76</v>
      </c>
      <c r="V44" s="67"/>
      <c r="W44" s="67"/>
      <c r="X44" s="67"/>
      <c r="Y44" s="67"/>
      <c r="Z44" s="67"/>
    </row>
    <row r="45" spans="1:26" s="128" customFormat="1" ht="12">
      <c r="A45" s="121"/>
      <c r="B45" s="126" t="s">
        <v>258</v>
      </c>
      <c r="C45" s="122" t="s">
        <v>276</v>
      </c>
      <c r="D45" s="123"/>
      <c r="E45" s="124"/>
      <c r="F45" s="123"/>
      <c r="G45" s="123" t="s">
        <v>281</v>
      </c>
      <c r="H45" s="123"/>
      <c r="I45" s="123"/>
      <c r="J45" s="123" t="s">
        <v>282</v>
      </c>
      <c r="K45" s="124"/>
      <c r="L45" s="124"/>
      <c r="M45" s="124"/>
      <c r="N45" s="124"/>
      <c r="O45" s="124"/>
      <c r="P45" s="124"/>
      <c r="Q45" s="124"/>
      <c r="R45" s="124"/>
      <c r="S45" s="124"/>
      <c r="T45" s="124"/>
      <c r="U45" s="124"/>
      <c r="V45" s="125"/>
      <c r="W45" s="125"/>
      <c r="X45" s="125"/>
      <c r="Y45" s="125"/>
      <c r="Z45" s="125"/>
    </row>
    <row r="46" spans="1:26" s="128" customFormat="1" ht="12">
      <c r="A46" s="121"/>
      <c r="B46" s="126" t="s">
        <v>262</v>
      </c>
      <c r="C46" s="122" t="s">
        <v>266</v>
      </c>
      <c r="D46" s="123"/>
      <c r="E46" s="124"/>
      <c r="F46" s="123"/>
      <c r="G46" s="123" t="s">
        <v>283</v>
      </c>
      <c r="H46" s="123"/>
      <c r="I46" s="123"/>
      <c r="J46" s="123" t="s">
        <v>284</v>
      </c>
      <c r="K46" s="124"/>
      <c r="L46" s="124"/>
      <c r="M46" s="124"/>
      <c r="N46" s="124"/>
      <c r="O46" s="124"/>
      <c r="P46" s="124"/>
      <c r="Q46" s="124"/>
      <c r="R46" s="124"/>
      <c r="S46" s="124"/>
      <c r="T46" s="124"/>
      <c r="U46" s="124"/>
      <c r="V46" s="125"/>
      <c r="W46" s="125"/>
      <c r="X46" s="125"/>
      <c r="Y46" s="125"/>
      <c r="Z46" s="125"/>
    </row>
    <row r="47" spans="1:26" ht="36">
      <c r="A47" s="78">
        <v>7</v>
      </c>
      <c r="B47" s="79" t="s">
        <v>77</v>
      </c>
      <c r="C47" s="80">
        <v>9.528</v>
      </c>
      <c r="D47" s="81">
        <v>3100.02</v>
      </c>
      <c r="E47" s="82" t="s">
        <v>78</v>
      </c>
      <c r="F47" s="81" t="s">
        <v>79</v>
      </c>
      <c r="G47" s="81" t="s">
        <v>80</v>
      </c>
      <c r="H47" s="81" t="s">
        <v>81</v>
      </c>
      <c r="I47" s="81" t="s">
        <v>82</v>
      </c>
      <c r="J47" s="81">
        <v>144684</v>
      </c>
      <c r="K47" s="82" t="s">
        <v>83</v>
      </c>
      <c r="L47" s="82" t="s">
        <v>41</v>
      </c>
      <c r="M47" s="82">
        <v>142</v>
      </c>
      <c r="N47" s="82">
        <v>95</v>
      </c>
      <c r="O47" s="82">
        <v>116</v>
      </c>
      <c r="P47" s="82">
        <v>78</v>
      </c>
      <c r="Q47" s="82">
        <v>1471</v>
      </c>
      <c r="R47" s="82">
        <v>984</v>
      </c>
      <c r="S47" s="82"/>
      <c r="T47" s="82"/>
      <c r="U47" s="82" t="s">
        <v>84</v>
      </c>
      <c r="V47" s="67"/>
      <c r="W47" s="67"/>
      <c r="X47" s="67"/>
      <c r="Y47" s="67"/>
      <c r="Z47" s="67"/>
    </row>
    <row r="48" spans="1:26" s="41" customFormat="1" ht="12.75">
      <c r="A48" s="121"/>
      <c r="B48" s="126" t="s">
        <v>258</v>
      </c>
      <c r="C48" s="122" t="s">
        <v>276</v>
      </c>
      <c r="D48" s="123"/>
      <c r="E48" s="124"/>
      <c r="F48" s="123"/>
      <c r="G48" s="123" t="s">
        <v>285</v>
      </c>
      <c r="H48" s="123"/>
      <c r="I48" s="123"/>
      <c r="J48" s="123" t="s">
        <v>286</v>
      </c>
      <c r="K48" s="124"/>
      <c r="L48" s="124"/>
      <c r="M48" s="124"/>
      <c r="N48" s="124"/>
      <c r="O48" s="124"/>
      <c r="P48" s="124"/>
      <c r="Q48" s="124"/>
      <c r="R48" s="124"/>
      <c r="S48" s="124"/>
      <c r="T48" s="124"/>
      <c r="U48" s="124"/>
      <c r="V48" s="125"/>
      <c r="W48" s="125"/>
      <c r="X48" s="125"/>
      <c r="Y48" s="125"/>
      <c r="Z48" s="125"/>
    </row>
    <row r="49" spans="1:26" s="41" customFormat="1" ht="12.75">
      <c r="A49" s="121"/>
      <c r="B49" s="126" t="s">
        <v>262</v>
      </c>
      <c r="C49" s="122" t="s">
        <v>266</v>
      </c>
      <c r="D49" s="123"/>
      <c r="E49" s="124"/>
      <c r="F49" s="123"/>
      <c r="G49" s="123" t="s">
        <v>287</v>
      </c>
      <c r="H49" s="123"/>
      <c r="I49" s="123"/>
      <c r="J49" s="123" t="s">
        <v>288</v>
      </c>
      <c r="K49" s="124"/>
      <c r="L49" s="124"/>
      <c r="M49" s="124"/>
      <c r="N49" s="124"/>
      <c r="O49" s="124"/>
      <c r="P49" s="124"/>
      <c r="Q49" s="124"/>
      <c r="R49" s="124"/>
      <c r="S49" s="124"/>
      <c r="T49" s="124"/>
      <c r="U49" s="124"/>
      <c r="V49" s="125"/>
      <c r="W49" s="125"/>
      <c r="X49" s="125"/>
      <c r="Y49" s="125"/>
      <c r="Z49" s="125"/>
    </row>
    <row r="50" spans="1:26" ht="48">
      <c r="A50" s="78">
        <v>8</v>
      </c>
      <c r="B50" s="79" t="s">
        <v>85</v>
      </c>
      <c r="C50" s="80">
        <v>8.51</v>
      </c>
      <c r="D50" s="81">
        <v>124.01</v>
      </c>
      <c r="E50" s="82"/>
      <c r="F50" s="81" t="s">
        <v>86</v>
      </c>
      <c r="G50" s="81" t="s">
        <v>87</v>
      </c>
      <c r="H50" s="81"/>
      <c r="I50" s="81" t="s">
        <v>88</v>
      </c>
      <c r="J50" s="81">
        <v>7489</v>
      </c>
      <c r="K50" s="82"/>
      <c r="L50" s="82" t="s">
        <v>41</v>
      </c>
      <c r="M50" s="82">
        <v>95</v>
      </c>
      <c r="N50" s="82">
        <v>50</v>
      </c>
      <c r="O50" s="82">
        <v>212</v>
      </c>
      <c r="P50" s="82">
        <v>112</v>
      </c>
      <c r="Q50" s="82">
        <v>2665</v>
      </c>
      <c r="R50" s="82">
        <v>1403</v>
      </c>
      <c r="S50" s="82"/>
      <c r="T50" s="82"/>
      <c r="U50" s="82" t="s">
        <v>89</v>
      </c>
      <c r="V50" s="67"/>
      <c r="W50" s="67"/>
      <c r="X50" s="67"/>
      <c r="Y50" s="67"/>
      <c r="Z50" s="67"/>
    </row>
    <row r="51" spans="1:26" s="41" customFormat="1" ht="12.75">
      <c r="A51" s="121"/>
      <c r="B51" s="126" t="s">
        <v>258</v>
      </c>
      <c r="C51" s="122" t="s">
        <v>266</v>
      </c>
      <c r="D51" s="123"/>
      <c r="E51" s="124"/>
      <c r="F51" s="123"/>
      <c r="G51" s="123" t="s">
        <v>289</v>
      </c>
      <c r="H51" s="123"/>
      <c r="I51" s="123"/>
      <c r="J51" s="123" t="s">
        <v>290</v>
      </c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5"/>
      <c r="W51" s="125"/>
      <c r="X51" s="125"/>
      <c r="Y51" s="125"/>
      <c r="Z51" s="125"/>
    </row>
    <row r="52" spans="1:26" s="41" customFormat="1" ht="12.75">
      <c r="A52" s="121"/>
      <c r="B52" s="126" t="s">
        <v>262</v>
      </c>
      <c r="C52" s="122" t="s">
        <v>269</v>
      </c>
      <c r="D52" s="123"/>
      <c r="E52" s="124"/>
      <c r="F52" s="123"/>
      <c r="G52" s="123" t="s">
        <v>291</v>
      </c>
      <c r="H52" s="123"/>
      <c r="I52" s="123"/>
      <c r="J52" s="123" t="s">
        <v>292</v>
      </c>
      <c r="K52" s="124"/>
      <c r="L52" s="124"/>
      <c r="M52" s="124"/>
      <c r="N52" s="124"/>
      <c r="O52" s="124"/>
      <c r="P52" s="124"/>
      <c r="Q52" s="124"/>
      <c r="R52" s="124"/>
      <c r="S52" s="124"/>
      <c r="T52" s="124"/>
      <c r="U52" s="124"/>
      <c r="V52" s="125"/>
      <c r="W52" s="125"/>
      <c r="X52" s="125"/>
      <c r="Y52" s="125"/>
      <c r="Z52" s="125"/>
    </row>
    <row r="53" spans="1:26" ht="48">
      <c r="A53" s="73">
        <v>9</v>
      </c>
      <c r="B53" s="74" t="s">
        <v>90</v>
      </c>
      <c r="C53" s="75">
        <v>-9.528</v>
      </c>
      <c r="D53" s="76">
        <v>2970</v>
      </c>
      <c r="E53" s="77" t="s">
        <v>91</v>
      </c>
      <c r="F53" s="76"/>
      <c r="G53" s="76">
        <v>-28298</v>
      </c>
      <c r="H53" s="76" t="s">
        <v>92</v>
      </c>
      <c r="I53" s="76"/>
      <c r="J53" s="76">
        <v>-137784</v>
      </c>
      <c r="K53" s="77" t="s">
        <v>93</v>
      </c>
      <c r="L53" s="77" t="s">
        <v>68</v>
      </c>
      <c r="M53" s="77">
        <v>95</v>
      </c>
      <c r="N53" s="77">
        <v>50</v>
      </c>
      <c r="O53" s="77"/>
      <c r="P53" s="77"/>
      <c r="Q53" s="77"/>
      <c r="R53" s="77"/>
      <c r="S53" s="77"/>
      <c r="T53" s="77"/>
      <c r="U53" s="77"/>
      <c r="V53" s="67"/>
      <c r="W53" s="67"/>
      <c r="X53" s="67"/>
      <c r="Y53" s="67"/>
      <c r="Z53" s="67"/>
    </row>
    <row r="54" spans="1:26" ht="48">
      <c r="A54" s="73">
        <v>10</v>
      </c>
      <c r="B54" s="74" t="s">
        <v>94</v>
      </c>
      <c r="C54" s="75">
        <v>9.528</v>
      </c>
      <c r="D54" s="76">
        <v>3030</v>
      </c>
      <c r="E54" s="77" t="s">
        <v>95</v>
      </c>
      <c r="F54" s="76"/>
      <c r="G54" s="76">
        <v>28870</v>
      </c>
      <c r="H54" s="76" t="s">
        <v>96</v>
      </c>
      <c r="I54" s="76"/>
      <c r="J54" s="76">
        <v>112700</v>
      </c>
      <c r="K54" s="77" t="s">
        <v>97</v>
      </c>
      <c r="L54" s="77" t="s">
        <v>68</v>
      </c>
      <c r="M54" s="77">
        <v>95</v>
      </c>
      <c r="N54" s="77">
        <v>50</v>
      </c>
      <c r="O54" s="77"/>
      <c r="P54" s="77"/>
      <c r="Q54" s="77"/>
      <c r="R54" s="77"/>
      <c r="S54" s="77"/>
      <c r="T54" s="77"/>
      <c r="U54" s="77"/>
      <c r="V54" s="67"/>
      <c r="W54" s="67"/>
      <c r="X54" s="67"/>
      <c r="Y54" s="67"/>
      <c r="Z54" s="67"/>
    </row>
    <row r="55" spans="1:26" ht="72">
      <c r="A55" s="78">
        <v>11</v>
      </c>
      <c r="B55" s="79" t="s">
        <v>98</v>
      </c>
      <c r="C55" s="80">
        <v>3.7</v>
      </c>
      <c r="D55" s="81">
        <v>3218.43</v>
      </c>
      <c r="E55" s="82" t="s">
        <v>99</v>
      </c>
      <c r="F55" s="81" t="s">
        <v>100</v>
      </c>
      <c r="G55" s="81" t="s">
        <v>101</v>
      </c>
      <c r="H55" s="81" t="s">
        <v>102</v>
      </c>
      <c r="I55" s="81" t="s">
        <v>103</v>
      </c>
      <c r="J55" s="81">
        <v>84209</v>
      </c>
      <c r="K55" s="82" t="s">
        <v>104</v>
      </c>
      <c r="L55" s="82" t="s">
        <v>41</v>
      </c>
      <c r="M55" s="82">
        <v>142</v>
      </c>
      <c r="N55" s="82">
        <v>95</v>
      </c>
      <c r="O55" s="82">
        <v>4115</v>
      </c>
      <c r="P55" s="82">
        <v>2753</v>
      </c>
      <c r="Q55" s="82">
        <v>51824</v>
      </c>
      <c r="R55" s="82">
        <v>34671</v>
      </c>
      <c r="S55" s="82"/>
      <c r="T55" s="82"/>
      <c r="U55" s="82" t="s">
        <v>105</v>
      </c>
      <c r="V55" s="67"/>
      <c r="W55" s="67"/>
      <c r="X55" s="67"/>
      <c r="Y55" s="67"/>
      <c r="Z55" s="67"/>
    </row>
    <row r="56" spans="1:26" s="41" customFormat="1" ht="12.75">
      <c r="A56" s="121"/>
      <c r="B56" s="126" t="s">
        <v>258</v>
      </c>
      <c r="C56" s="122" t="s">
        <v>276</v>
      </c>
      <c r="D56" s="123"/>
      <c r="E56" s="124"/>
      <c r="F56" s="123"/>
      <c r="G56" s="123" t="s">
        <v>293</v>
      </c>
      <c r="H56" s="123"/>
      <c r="I56" s="123"/>
      <c r="J56" s="123" t="s">
        <v>294</v>
      </c>
      <c r="K56" s="124"/>
      <c r="L56" s="124"/>
      <c r="M56" s="124"/>
      <c r="N56" s="124"/>
      <c r="O56" s="124"/>
      <c r="P56" s="124"/>
      <c r="Q56" s="124"/>
      <c r="R56" s="124"/>
      <c r="S56" s="124"/>
      <c r="T56" s="124"/>
      <c r="U56" s="124"/>
      <c r="V56" s="125"/>
      <c r="W56" s="125"/>
      <c r="X56" s="125"/>
      <c r="Y56" s="125"/>
      <c r="Z56" s="125"/>
    </row>
    <row r="57" spans="1:26" s="41" customFormat="1" ht="12.75">
      <c r="A57" s="121"/>
      <c r="B57" s="126" t="s">
        <v>262</v>
      </c>
      <c r="C57" s="122" t="s">
        <v>266</v>
      </c>
      <c r="D57" s="123"/>
      <c r="E57" s="124"/>
      <c r="F57" s="123"/>
      <c r="G57" s="123" t="s">
        <v>295</v>
      </c>
      <c r="H57" s="123"/>
      <c r="I57" s="123"/>
      <c r="J57" s="123" t="s">
        <v>296</v>
      </c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5"/>
      <c r="W57" s="125"/>
      <c r="X57" s="125"/>
      <c r="Y57" s="125"/>
      <c r="Z57" s="125"/>
    </row>
    <row r="58" spans="1:26" ht="72">
      <c r="A58" s="73">
        <v>12</v>
      </c>
      <c r="B58" s="74" t="s">
        <v>106</v>
      </c>
      <c r="C58" s="75">
        <v>357.4</v>
      </c>
      <c r="D58" s="76">
        <v>511</v>
      </c>
      <c r="E58" s="77" t="s">
        <v>107</v>
      </c>
      <c r="F58" s="76"/>
      <c r="G58" s="76">
        <v>182631</v>
      </c>
      <c r="H58" s="76" t="s">
        <v>108</v>
      </c>
      <c r="I58" s="76"/>
      <c r="J58" s="76">
        <v>889347</v>
      </c>
      <c r="K58" s="77" t="s">
        <v>109</v>
      </c>
      <c r="L58" s="77" t="s">
        <v>68</v>
      </c>
      <c r="M58" s="77">
        <v>95</v>
      </c>
      <c r="N58" s="77">
        <v>50</v>
      </c>
      <c r="O58" s="77"/>
      <c r="P58" s="77"/>
      <c r="Q58" s="77"/>
      <c r="R58" s="77"/>
      <c r="S58" s="77"/>
      <c r="T58" s="77"/>
      <c r="U58" s="77"/>
      <c r="V58" s="67"/>
      <c r="W58" s="67"/>
      <c r="X58" s="67"/>
      <c r="Y58" s="67"/>
      <c r="Z58" s="67"/>
    </row>
    <row r="59" spans="1:26" ht="60">
      <c r="A59" s="78">
        <v>13</v>
      </c>
      <c r="B59" s="79" t="s">
        <v>110</v>
      </c>
      <c r="C59" s="80">
        <v>22.2</v>
      </c>
      <c r="D59" s="81">
        <v>8.92</v>
      </c>
      <c r="E59" s="82" t="s">
        <v>111</v>
      </c>
      <c r="F59" s="81">
        <v>3.59</v>
      </c>
      <c r="G59" s="81" t="s">
        <v>112</v>
      </c>
      <c r="H59" s="81" t="s">
        <v>113</v>
      </c>
      <c r="I59" s="81">
        <v>80</v>
      </c>
      <c r="J59" s="81">
        <v>971</v>
      </c>
      <c r="K59" s="82" t="s">
        <v>114</v>
      </c>
      <c r="L59" s="82" t="s">
        <v>41</v>
      </c>
      <c r="M59" s="82">
        <v>142</v>
      </c>
      <c r="N59" s="82">
        <v>95</v>
      </c>
      <c r="O59" s="82">
        <v>34</v>
      </c>
      <c r="P59" s="82">
        <v>23</v>
      </c>
      <c r="Q59" s="82">
        <v>435</v>
      </c>
      <c r="R59" s="82">
        <v>291</v>
      </c>
      <c r="S59" s="82"/>
      <c r="T59" s="82"/>
      <c r="U59" s="82">
        <v>297</v>
      </c>
      <c r="V59" s="67"/>
      <c r="W59" s="67"/>
      <c r="X59" s="67"/>
      <c r="Y59" s="67"/>
      <c r="Z59" s="67"/>
    </row>
    <row r="60" spans="1:26" s="41" customFormat="1" ht="12.75">
      <c r="A60" s="121"/>
      <c r="B60" s="126" t="s">
        <v>258</v>
      </c>
      <c r="C60" s="122" t="s">
        <v>276</v>
      </c>
      <c r="D60" s="123"/>
      <c r="E60" s="124"/>
      <c r="F60" s="123"/>
      <c r="G60" s="123" t="s">
        <v>297</v>
      </c>
      <c r="H60" s="123"/>
      <c r="I60" s="123"/>
      <c r="J60" s="123" t="s">
        <v>298</v>
      </c>
      <c r="K60" s="124"/>
      <c r="L60" s="124"/>
      <c r="M60" s="124"/>
      <c r="N60" s="124"/>
      <c r="O60" s="124"/>
      <c r="P60" s="124"/>
      <c r="Q60" s="124"/>
      <c r="R60" s="124"/>
      <c r="S60" s="124"/>
      <c r="T60" s="124"/>
      <c r="U60" s="124"/>
      <c r="V60" s="125"/>
      <c r="W60" s="125"/>
      <c r="X60" s="125"/>
      <c r="Y60" s="125"/>
      <c r="Z60" s="125"/>
    </row>
    <row r="61" spans="1:26" s="41" customFormat="1" ht="12.75">
      <c r="A61" s="121"/>
      <c r="B61" s="126" t="s">
        <v>262</v>
      </c>
      <c r="C61" s="122" t="s">
        <v>266</v>
      </c>
      <c r="D61" s="123"/>
      <c r="E61" s="124"/>
      <c r="F61" s="123"/>
      <c r="G61" s="123" t="s">
        <v>299</v>
      </c>
      <c r="H61" s="123"/>
      <c r="I61" s="123"/>
      <c r="J61" s="123" t="s">
        <v>300</v>
      </c>
      <c r="K61" s="124"/>
      <c r="L61" s="124"/>
      <c r="M61" s="124"/>
      <c r="N61" s="124"/>
      <c r="O61" s="124"/>
      <c r="P61" s="124"/>
      <c r="Q61" s="124"/>
      <c r="R61" s="124"/>
      <c r="S61" s="124"/>
      <c r="T61" s="124"/>
      <c r="U61" s="124"/>
      <c r="V61" s="125"/>
      <c r="W61" s="125"/>
      <c r="X61" s="125"/>
      <c r="Y61" s="125"/>
      <c r="Z61" s="125"/>
    </row>
    <row r="62" spans="1:26" ht="72">
      <c r="A62" s="73">
        <v>14</v>
      </c>
      <c r="B62" s="74" t="s">
        <v>106</v>
      </c>
      <c r="C62" s="75">
        <v>268.6</v>
      </c>
      <c r="D62" s="76">
        <v>511</v>
      </c>
      <c r="E62" s="77" t="s">
        <v>107</v>
      </c>
      <c r="F62" s="76"/>
      <c r="G62" s="76">
        <v>137255</v>
      </c>
      <c r="H62" s="76" t="s">
        <v>115</v>
      </c>
      <c r="I62" s="76"/>
      <c r="J62" s="76">
        <v>668379</v>
      </c>
      <c r="K62" s="77" t="s">
        <v>116</v>
      </c>
      <c r="L62" s="77" t="s">
        <v>68</v>
      </c>
      <c r="M62" s="77">
        <v>95</v>
      </c>
      <c r="N62" s="77">
        <v>50</v>
      </c>
      <c r="O62" s="77"/>
      <c r="P62" s="77"/>
      <c r="Q62" s="77"/>
      <c r="R62" s="77"/>
      <c r="S62" s="77"/>
      <c r="T62" s="77"/>
      <c r="U62" s="77"/>
      <c r="V62" s="67"/>
      <c r="W62" s="67"/>
      <c r="X62" s="67"/>
      <c r="Y62" s="67"/>
      <c r="Z62" s="67"/>
    </row>
    <row r="63" spans="1:26" ht="72">
      <c r="A63" s="78">
        <v>15</v>
      </c>
      <c r="B63" s="79" t="s">
        <v>56</v>
      </c>
      <c r="C63" s="80">
        <v>1.72</v>
      </c>
      <c r="D63" s="81">
        <v>2674.67</v>
      </c>
      <c r="E63" s="82" t="s">
        <v>57</v>
      </c>
      <c r="F63" s="81" t="s">
        <v>58</v>
      </c>
      <c r="G63" s="81" t="s">
        <v>117</v>
      </c>
      <c r="H63" s="81" t="s">
        <v>118</v>
      </c>
      <c r="I63" s="81" t="s">
        <v>119</v>
      </c>
      <c r="J63" s="81">
        <v>26536</v>
      </c>
      <c r="K63" s="82" t="s">
        <v>120</v>
      </c>
      <c r="L63" s="82" t="s">
        <v>41</v>
      </c>
      <c r="M63" s="82">
        <v>142</v>
      </c>
      <c r="N63" s="82">
        <v>95</v>
      </c>
      <c r="O63" s="82">
        <v>944</v>
      </c>
      <c r="P63" s="82">
        <v>632</v>
      </c>
      <c r="Q63" s="82">
        <v>11895</v>
      </c>
      <c r="R63" s="82">
        <v>7958</v>
      </c>
      <c r="S63" s="82"/>
      <c r="T63" s="82"/>
      <c r="U63" s="82" t="s">
        <v>121</v>
      </c>
      <c r="V63" s="67"/>
      <c r="W63" s="67"/>
      <c r="X63" s="67"/>
      <c r="Y63" s="67"/>
      <c r="Z63" s="67"/>
    </row>
    <row r="64" spans="1:26" s="41" customFormat="1" ht="12.75">
      <c r="A64" s="121"/>
      <c r="B64" s="126" t="s">
        <v>258</v>
      </c>
      <c r="C64" s="122" t="s">
        <v>276</v>
      </c>
      <c r="D64" s="123"/>
      <c r="E64" s="124"/>
      <c r="F64" s="123"/>
      <c r="G64" s="123" t="s">
        <v>301</v>
      </c>
      <c r="H64" s="123"/>
      <c r="I64" s="123"/>
      <c r="J64" s="123" t="s">
        <v>302</v>
      </c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5"/>
      <c r="W64" s="125"/>
      <c r="X64" s="125"/>
      <c r="Y64" s="125"/>
      <c r="Z64" s="125"/>
    </row>
    <row r="65" spans="1:26" s="41" customFormat="1" ht="12.75">
      <c r="A65" s="121"/>
      <c r="B65" s="126" t="s">
        <v>262</v>
      </c>
      <c r="C65" s="122" t="s">
        <v>266</v>
      </c>
      <c r="D65" s="123"/>
      <c r="E65" s="124"/>
      <c r="F65" s="123"/>
      <c r="G65" s="123" t="s">
        <v>303</v>
      </c>
      <c r="H65" s="123"/>
      <c r="I65" s="123"/>
      <c r="J65" s="123" t="s">
        <v>304</v>
      </c>
      <c r="K65" s="124"/>
      <c r="L65" s="124"/>
      <c r="M65" s="124"/>
      <c r="N65" s="124"/>
      <c r="O65" s="124"/>
      <c r="P65" s="124"/>
      <c r="Q65" s="124"/>
      <c r="R65" s="124"/>
      <c r="S65" s="124"/>
      <c r="T65" s="124"/>
      <c r="U65" s="124"/>
      <c r="V65" s="125"/>
      <c r="W65" s="125"/>
      <c r="X65" s="125"/>
      <c r="Y65" s="125"/>
      <c r="Z65" s="125"/>
    </row>
    <row r="66" spans="1:26" ht="48">
      <c r="A66" s="73">
        <v>16</v>
      </c>
      <c r="B66" s="74" t="s">
        <v>64</v>
      </c>
      <c r="C66" s="75">
        <v>209.84</v>
      </c>
      <c r="D66" s="76">
        <v>97</v>
      </c>
      <c r="E66" s="77" t="s">
        <v>65</v>
      </c>
      <c r="F66" s="76"/>
      <c r="G66" s="76">
        <v>20354</v>
      </c>
      <c r="H66" s="76" t="s">
        <v>122</v>
      </c>
      <c r="I66" s="76"/>
      <c r="J66" s="76">
        <v>89184</v>
      </c>
      <c r="K66" s="77" t="s">
        <v>123</v>
      </c>
      <c r="L66" s="77" t="s">
        <v>68</v>
      </c>
      <c r="M66" s="77">
        <v>95</v>
      </c>
      <c r="N66" s="77">
        <v>50</v>
      </c>
      <c r="O66" s="77"/>
      <c r="P66" s="77"/>
      <c r="Q66" s="77"/>
      <c r="R66" s="77"/>
      <c r="S66" s="77"/>
      <c r="T66" s="77"/>
      <c r="U66" s="77"/>
      <c r="V66" s="67"/>
      <c r="W66" s="67"/>
      <c r="X66" s="67"/>
      <c r="Y66" s="67"/>
      <c r="Z66" s="67"/>
    </row>
    <row r="67" spans="1:26" ht="48">
      <c r="A67" s="78">
        <v>17</v>
      </c>
      <c r="B67" s="79" t="s">
        <v>124</v>
      </c>
      <c r="C67" s="80">
        <v>0.019</v>
      </c>
      <c r="D67" s="81">
        <v>23606.05</v>
      </c>
      <c r="E67" s="82">
        <v>20886.47</v>
      </c>
      <c r="F67" s="81" t="s">
        <v>125</v>
      </c>
      <c r="G67" s="81" t="s">
        <v>126</v>
      </c>
      <c r="H67" s="81">
        <v>397</v>
      </c>
      <c r="I67" s="81" t="s">
        <v>127</v>
      </c>
      <c r="J67" s="81">
        <v>5326</v>
      </c>
      <c r="K67" s="82">
        <v>5000</v>
      </c>
      <c r="L67" s="82" t="s">
        <v>41</v>
      </c>
      <c r="M67" s="82">
        <v>95</v>
      </c>
      <c r="N67" s="82">
        <v>50</v>
      </c>
      <c r="O67" s="82">
        <v>383</v>
      </c>
      <c r="P67" s="82">
        <v>202</v>
      </c>
      <c r="Q67" s="82">
        <v>4823</v>
      </c>
      <c r="R67" s="82">
        <v>2539</v>
      </c>
      <c r="S67" s="82"/>
      <c r="T67" s="82"/>
      <c r="U67" s="82" t="s">
        <v>128</v>
      </c>
      <c r="V67" s="67"/>
      <c r="W67" s="67"/>
      <c r="X67" s="67"/>
      <c r="Y67" s="67"/>
      <c r="Z67" s="67"/>
    </row>
    <row r="68" spans="1:26" s="41" customFormat="1" ht="12.75">
      <c r="A68" s="129"/>
      <c r="B68" s="133" t="s">
        <v>258</v>
      </c>
      <c r="C68" s="130" t="s">
        <v>266</v>
      </c>
      <c r="D68" s="131"/>
      <c r="E68" s="132"/>
      <c r="F68" s="131"/>
      <c r="G68" s="131" t="s">
        <v>305</v>
      </c>
      <c r="H68" s="131"/>
      <c r="I68" s="131"/>
      <c r="J68" s="131" t="s">
        <v>306</v>
      </c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25"/>
      <c r="W68" s="125"/>
      <c r="X68" s="125"/>
      <c r="Y68" s="125"/>
      <c r="Z68" s="125"/>
    </row>
    <row r="69" spans="1:26" s="41" customFormat="1" ht="12.75">
      <c r="A69" s="129"/>
      <c r="B69" s="133" t="s">
        <v>262</v>
      </c>
      <c r="C69" s="130" t="s">
        <v>269</v>
      </c>
      <c r="D69" s="131"/>
      <c r="E69" s="132"/>
      <c r="F69" s="131"/>
      <c r="G69" s="131" t="s">
        <v>307</v>
      </c>
      <c r="H69" s="131"/>
      <c r="I69" s="131"/>
      <c r="J69" s="131" t="s">
        <v>308</v>
      </c>
      <c r="K69" s="132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25"/>
      <c r="W69" s="125"/>
      <c r="X69" s="125"/>
      <c r="Y69" s="125"/>
      <c r="Z69" s="125"/>
    </row>
    <row r="70" spans="1:26" ht="36">
      <c r="A70" s="173" t="s">
        <v>129</v>
      </c>
      <c r="B70" s="174"/>
      <c r="C70" s="174"/>
      <c r="D70" s="174"/>
      <c r="E70" s="174"/>
      <c r="F70" s="174"/>
      <c r="G70" s="76">
        <v>596805</v>
      </c>
      <c r="H70" s="76" t="s">
        <v>130</v>
      </c>
      <c r="I70" s="76" t="s">
        <v>131</v>
      </c>
      <c r="J70" s="76">
        <v>3045844</v>
      </c>
      <c r="K70" s="77" t="s">
        <v>132</v>
      </c>
      <c r="L70" s="77"/>
      <c r="M70" s="77"/>
      <c r="N70" s="77"/>
      <c r="O70" s="77"/>
      <c r="P70" s="77"/>
      <c r="Q70" s="77"/>
      <c r="R70" s="77"/>
      <c r="S70" s="77"/>
      <c r="T70" s="77"/>
      <c r="U70" s="77" t="s">
        <v>133</v>
      </c>
      <c r="V70" s="67"/>
      <c r="W70" s="67"/>
      <c r="X70" s="67"/>
      <c r="Y70" s="67"/>
      <c r="Z70" s="67"/>
    </row>
    <row r="71" spans="1:26" ht="12.75">
      <c r="A71" s="173" t="s">
        <v>134</v>
      </c>
      <c r="B71" s="174"/>
      <c r="C71" s="174"/>
      <c r="D71" s="174"/>
      <c r="E71" s="174"/>
      <c r="F71" s="174"/>
      <c r="G71" s="76"/>
      <c r="H71" s="76"/>
      <c r="I71" s="76"/>
      <c r="J71" s="76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67"/>
      <c r="W71" s="67"/>
      <c r="X71" s="67"/>
      <c r="Y71" s="67"/>
      <c r="Z71" s="67"/>
    </row>
    <row r="72" spans="1:26" ht="12.75">
      <c r="A72" s="173" t="s">
        <v>135</v>
      </c>
      <c r="B72" s="174"/>
      <c r="C72" s="174"/>
      <c r="D72" s="174"/>
      <c r="E72" s="174"/>
      <c r="F72" s="174"/>
      <c r="G72" s="76">
        <v>11428</v>
      </c>
      <c r="H72" s="76"/>
      <c r="I72" s="76"/>
      <c r="J72" s="76">
        <v>143899</v>
      </c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67"/>
      <c r="W72" s="67"/>
      <c r="X72" s="67"/>
      <c r="Y72" s="67"/>
      <c r="Z72" s="67"/>
    </row>
    <row r="73" spans="1:26" ht="12.75">
      <c r="A73" s="173" t="s">
        <v>136</v>
      </c>
      <c r="B73" s="174"/>
      <c r="C73" s="174"/>
      <c r="D73" s="174"/>
      <c r="E73" s="174"/>
      <c r="F73" s="174"/>
      <c r="G73" s="76">
        <v>539593</v>
      </c>
      <c r="H73" s="76"/>
      <c r="I73" s="76"/>
      <c r="J73" s="76">
        <v>2672340</v>
      </c>
      <c r="K73" s="77"/>
      <c r="L73" s="77"/>
      <c r="M73" s="77"/>
      <c r="N73" s="77"/>
      <c r="O73" s="77"/>
      <c r="P73" s="77"/>
      <c r="Q73" s="77"/>
      <c r="R73" s="77"/>
      <c r="S73" s="77"/>
      <c r="T73" s="77"/>
      <c r="U73" s="77"/>
      <c r="V73" s="67"/>
      <c r="W73" s="67"/>
      <c r="X73" s="67"/>
      <c r="Y73" s="67"/>
      <c r="Z73" s="67"/>
    </row>
    <row r="74" spans="1:26" ht="12.75">
      <c r="A74" s="173" t="s">
        <v>137</v>
      </c>
      <c r="B74" s="174"/>
      <c r="C74" s="174"/>
      <c r="D74" s="174"/>
      <c r="E74" s="174"/>
      <c r="F74" s="174"/>
      <c r="G74" s="76">
        <v>52280</v>
      </c>
      <c r="H74" s="76"/>
      <c r="I74" s="76"/>
      <c r="J74" s="76">
        <v>311375</v>
      </c>
      <c r="K74" s="77"/>
      <c r="L74" s="77"/>
      <c r="M74" s="77"/>
      <c r="N74" s="77"/>
      <c r="O74" s="77"/>
      <c r="P74" s="77"/>
      <c r="Q74" s="77"/>
      <c r="R74" s="77"/>
      <c r="S74" s="77"/>
      <c r="T74" s="77"/>
      <c r="U74" s="77"/>
      <c r="V74" s="67"/>
      <c r="W74" s="67"/>
      <c r="X74" s="67"/>
      <c r="Y74" s="67"/>
      <c r="Z74" s="67"/>
    </row>
    <row r="75" spans="1:26" ht="12.75">
      <c r="A75" s="175" t="s">
        <v>138</v>
      </c>
      <c r="B75" s="176"/>
      <c r="C75" s="176"/>
      <c r="D75" s="176"/>
      <c r="E75" s="176"/>
      <c r="F75" s="176"/>
      <c r="G75" s="76">
        <v>15604</v>
      </c>
      <c r="H75" s="76"/>
      <c r="I75" s="76"/>
      <c r="J75" s="76">
        <v>196483</v>
      </c>
      <c r="K75" s="77"/>
      <c r="L75" s="77"/>
      <c r="M75" s="77"/>
      <c r="N75" s="77"/>
      <c r="O75" s="77"/>
      <c r="P75" s="77"/>
      <c r="Q75" s="77"/>
      <c r="R75" s="77"/>
      <c r="S75" s="77"/>
      <c r="T75" s="77"/>
      <c r="U75" s="77"/>
      <c r="V75" s="67"/>
      <c r="W75" s="67"/>
      <c r="X75" s="67"/>
      <c r="Y75" s="67"/>
      <c r="Z75" s="67"/>
    </row>
    <row r="76" spans="1:26" ht="12.75">
      <c r="A76" s="175" t="s">
        <v>139</v>
      </c>
      <c r="B76" s="176"/>
      <c r="C76" s="176"/>
      <c r="D76" s="176"/>
      <c r="E76" s="176"/>
      <c r="F76" s="176"/>
      <c r="G76" s="76">
        <v>10271</v>
      </c>
      <c r="H76" s="76"/>
      <c r="I76" s="76"/>
      <c r="J76" s="76">
        <v>129331</v>
      </c>
      <c r="K76" s="77"/>
      <c r="L76" s="77"/>
      <c r="M76" s="77"/>
      <c r="N76" s="77"/>
      <c r="O76" s="77"/>
      <c r="P76" s="77"/>
      <c r="Q76" s="77"/>
      <c r="R76" s="77"/>
      <c r="S76" s="77"/>
      <c r="T76" s="77"/>
      <c r="U76" s="77"/>
      <c r="V76" s="67"/>
      <c r="W76" s="67"/>
      <c r="X76" s="67"/>
      <c r="Y76" s="67"/>
      <c r="Z76" s="67"/>
    </row>
    <row r="77" spans="1:26" ht="25.5" customHeight="1">
      <c r="A77" s="175" t="s">
        <v>140</v>
      </c>
      <c r="B77" s="176"/>
      <c r="C77" s="176"/>
      <c r="D77" s="176"/>
      <c r="E77" s="176"/>
      <c r="F77" s="176"/>
      <c r="G77" s="76"/>
      <c r="H77" s="76"/>
      <c r="I77" s="76"/>
      <c r="J77" s="76"/>
      <c r="K77" s="77"/>
      <c r="L77" s="77"/>
      <c r="M77" s="77"/>
      <c r="N77" s="77"/>
      <c r="O77" s="77"/>
      <c r="P77" s="77"/>
      <c r="Q77" s="77"/>
      <c r="R77" s="77"/>
      <c r="S77" s="77"/>
      <c r="T77" s="77"/>
      <c r="U77" s="77"/>
      <c r="V77" s="67"/>
      <c r="W77" s="67"/>
      <c r="X77" s="67"/>
      <c r="Y77" s="67"/>
      <c r="Z77" s="67"/>
    </row>
    <row r="78" spans="1:26" ht="12.75" customHeight="1">
      <c r="A78" s="173" t="s">
        <v>141</v>
      </c>
      <c r="B78" s="174"/>
      <c r="C78" s="174"/>
      <c r="D78" s="174"/>
      <c r="E78" s="174"/>
      <c r="F78" s="174"/>
      <c r="G78" s="76">
        <v>1010</v>
      </c>
      <c r="H78" s="76"/>
      <c r="I78" s="76"/>
      <c r="J78" s="76">
        <v>8301</v>
      </c>
      <c r="K78" s="77"/>
      <c r="L78" s="77"/>
      <c r="M78" s="77"/>
      <c r="N78" s="77"/>
      <c r="O78" s="77"/>
      <c r="P78" s="77"/>
      <c r="Q78" s="77"/>
      <c r="R78" s="77"/>
      <c r="S78" s="77"/>
      <c r="T78" s="77"/>
      <c r="U78" s="77"/>
      <c r="V78" s="67"/>
      <c r="W78" s="67"/>
      <c r="X78" s="67"/>
      <c r="Y78" s="67"/>
      <c r="Z78" s="67"/>
    </row>
    <row r="79" spans="1:26" ht="12.75">
      <c r="A79" s="173" t="s">
        <v>142</v>
      </c>
      <c r="B79" s="174"/>
      <c r="C79" s="174"/>
      <c r="D79" s="174"/>
      <c r="E79" s="174"/>
      <c r="F79" s="174"/>
      <c r="G79" s="76">
        <v>408662</v>
      </c>
      <c r="H79" s="76"/>
      <c r="I79" s="76"/>
      <c r="J79" s="76">
        <v>1948772</v>
      </c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67"/>
      <c r="W79" s="67"/>
      <c r="X79" s="67"/>
      <c r="Y79" s="67"/>
      <c r="Z79" s="67"/>
    </row>
    <row r="80" spans="1:26" ht="12.75">
      <c r="A80" s="173" t="s">
        <v>143</v>
      </c>
      <c r="B80" s="174"/>
      <c r="C80" s="174"/>
      <c r="D80" s="174"/>
      <c r="E80" s="174"/>
      <c r="F80" s="174"/>
      <c r="G80" s="76">
        <v>213008</v>
      </c>
      <c r="H80" s="76"/>
      <c r="I80" s="76"/>
      <c r="J80" s="76">
        <v>1414585</v>
      </c>
      <c r="K80" s="77"/>
      <c r="L80" s="77"/>
      <c r="M80" s="77"/>
      <c r="N80" s="77"/>
      <c r="O80" s="77"/>
      <c r="P80" s="77"/>
      <c r="Q80" s="77"/>
      <c r="R80" s="77"/>
      <c r="S80" s="77"/>
      <c r="T80" s="77"/>
      <c r="U80" s="77"/>
      <c r="V80" s="67"/>
      <c r="W80" s="67"/>
      <c r="X80" s="67"/>
      <c r="Y80" s="67"/>
      <c r="Z80" s="67"/>
    </row>
    <row r="81" spans="1:26" ht="12.75">
      <c r="A81" s="173" t="s">
        <v>144</v>
      </c>
      <c r="B81" s="174"/>
      <c r="C81" s="174"/>
      <c r="D81" s="174"/>
      <c r="E81" s="174"/>
      <c r="F81" s="174"/>
      <c r="G81" s="76">
        <v>622680</v>
      </c>
      <c r="H81" s="76"/>
      <c r="I81" s="76"/>
      <c r="J81" s="76">
        <v>3371658</v>
      </c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67"/>
      <c r="W81" s="67"/>
      <c r="X81" s="67"/>
      <c r="Y81" s="67"/>
      <c r="Z81" s="67"/>
    </row>
    <row r="82" spans="1:26" s="136" customFormat="1" ht="12.75">
      <c r="A82" s="180" t="s">
        <v>145</v>
      </c>
      <c r="B82" s="181"/>
      <c r="C82" s="181"/>
      <c r="D82" s="181"/>
      <c r="E82" s="181"/>
      <c r="F82" s="182"/>
      <c r="G82" s="142">
        <v>622680</v>
      </c>
      <c r="H82" s="142"/>
      <c r="I82" s="142"/>
      <c r="J82" s="142">
        <v>3371658</v>
      </c>
      <c r="K82" s="143"/>
      <c r="L82" s="143"/>
      <c r="M82" s="143"/>
      <c r="N82" s="143"/>
      <c r="O82" s="143"/>
      <c r="P82" s="143"/>
      <c r="Q82" s="143"/>
      <c r="R82" s="143"/>
      <c r="S82" s="143"/>
      <c r="T82" s="143"/>
      <c r="U82" s="143"/>
      <c r="V82" s="58"/>
      <c r="W82" s="58"/>
      <c r="X82" s="58"/>
      <c r="Y82" s="58"/>
      <c r="Z82" s="58"/>
    </row>
    <row r="83" spans="1:26" s="140" customFormat="1" ht="12.75">
      <c r="A83" s="177" t="s">
        <v>309</v>
      </c>
      <c r="B83" s="178"/>
      <c r="C83" s="178"/>
      <c r="D83" s="178"/>
      <c r="E83" s="178"/>
      <c r="F83" s="179"/>
      <c r="G83" s="146">
        <v>137</v>
      </c>
      <c r="H83" s="144"/>
      <c r="I83" s="144"/>
      <c r="J83" s="146">
        <v>137</v>
      </c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39"/>
      <c r="W83" s="139"/>
      <c r="X83" s="139"/>
      <c r="Y83" s="139"/>
      <c r="Z83" s="139"/>
    </row>
    <row r="84" spans="1:26" s="140" customFormat="1" ht="12.75">
      <c r="A84" s="177" t="s">
        <v>310</v>
      </c>
      <c r="B84" s="178"/>
      <c r="C84" s="178"/>
      <c r="D84" s="178"/>
      <c r="E84" s="178"/>
      <c r="F84" s="179"/>
      <c r="G84" s="146">
        <v>90</v>
      </c>
      <c r="H84" s="144"/>
      <c r="I84" s="144"/>
      <c r="J84" s="146">
        <v>90</v>
      </c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39"/>
      <c r="W84" s="139"/>
      <c r="X84" s="139"/>
      <c r="Y84" s="139"/>
      <c r="Z84" s="139"/>
    </row>
    <row r="85" spans="1:26" ht="36">
      <c r="A85" s="173" t="s">
        <v>146</v>
      </c>
      <c r="B85" s="174"/>
      <c r="C85" s="174"/>
      <c r="D85" s="174"/>
      <c r="E85" s="174"/>
      <c r="F85" s="174"/>
      <c r="G85" s="76">
        <v>596805</v>
      </c>
      <c r="H85" s="76" t="s">
        <v>130</v>
      </c>
      <c r="I85" s="76" t="s">
        <v>131</v>
      </c>
      <c r="J85" s="76">
        <v>3045844</v>
      </c>
      <c r="K85" s="77" t="s">
        <v>132</v>
      </c>
      <c r="L85" s="77"/>
      <c r="M85" s="77"/>
      <c r="N85" s="77"/>
      <c r="O85" s="77"/>
      <c r="P85" s="77"/>
      <c r="Q85" s="77"/>
      <c r="R85" s="77"/>
      <c r="S85" s="77"/>
      <c r="T85" s="77"/>
      <c r="U85" s="77" t="s">
        <v>133</v>
      </c>
      <c r="V85" s="67"/>
      <c r="W85" s="67"/>
      <c r="X85" s="67"/>
      <c r="Y85" s="67"/>
      <c r="Z85" s="67"/>
    </row>
    <row r="86" spans="1:26" ht="12.75">
      <c r="A86" s="173" t="s">
        <v>134</v>
      </c>
      <c r="B86" s="174"/>
      <c r="C86" s="174"/>
      <c r="D86" s="174"/>
      <c r="E86" s="174"/>
      <c r="F86" s="174"/>
      <c r="G86" s="76"/>
      <c r="H86" s="76"/>
      <c r="I86" s="76"/>
      <c r="J86" s="76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67"/>
      <c r="W86" s="67"/>
      <c r="X86" s="67"/>
      <c r="Y86" s="67"/>
      <c r="Z86" s="67"/>
    </row>
    <row r="87" spans="1:26" ht="12.75">
      <c r="A87" s="173" t="s">
        <v>135</v>
      </c>
      <c r="B87" s="174"/>
      <c r="C87" s="174"/>
      <c r="D87" s="174"/>
      <c r="E87" s="174"/>
      <c r="F87" s="174"/>
      <c r="G87" s="76">
        <v>11428</v>
      </c>
      <c r="H87" s="76"/>
      <c r="I87" s="76"/>
      <c r="J87" s="76">
        <v>143899</v>
      </c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67"/>
      <c r="W87" s="67"/>
      <c r="X87" s="67"/>
      <c r="Y87" s="67"/>
      <c r="Z87" s="67"/>
    </row>
    <row r="88" spans="1:26" ht="12.75">
      <c r="A88" s="173" t="s">
        <v>136</v>
      </c>
      <c r="B88" s="174"/>
      <c r="C88" s="174"/>
      <c r="D88" s="174"/>
      <c r="E88" s="174"/>
      <c r="F88" s="174"/>
      <c r="G88" s="76">
        <v>539593</v>
      </c>
      <c r="H88" s="76"/>
      <c r="I88" s="76"/>
      <c r="J88" s="76">
        <v>2672340</v>
      </c>
      <c r="K88" s="77"/>
      <c r="L88" s="77"/>
      <c r="M88" s="77"/>
      <c r="N88" s="77"/>
      <c r="O88" s="77"/>
      <c r="P88" s="77"/>
      <c r="Q88" s="77"/>
      <c r="R88" s="77"/>
      <c r="S88" s="77"/>
      <c r="T88" s="77"/>
      <c r="U88" s="77"/>
      <c r="V88" s="67"/>
      <c r="W88" s="67"/>
      <c r="X88" s="67"/>
      <c r="Y88" s="67"/>
      <c r="Z88" s="67"/>
    </row>
    <row r="89" spans="1:26" ht="12.75">
      <c r="A89" s="173" t="s">
        <v>137</v>
      </c>
      <c r="B89" s="174"/>
      <c r="C89" s="174"/>
      <c r="D89" s="174"/>
      <c r="E89" s="174"/>
      <c r="F89" s="174"/>
      <c r="G89" s="76">
        <v>52280</v>
      </c>
      <c r="H89" s="76"/>
      <c r="I89" s="76"/>
      <c r="J89" s="76">
        <v>311375</v>
      </c>
      <c r="K89" s="77"/>
      <c r="L89" s="77"/>
      <c r="M89" s="77"/>
      <c r="N89" s="77"/>
      <c r="O89" s="77"/>
      <c r="P89" s="77"/>
      <c r="Q89" s="77"/>
      <c r="R89" s="77"/>
      <c r="S89" s="77"/>
      <c r="T89" s="77"/>
      <c r="U89" s="77"/>
      <c r="V89" s="67"/>
      <c r="W89" s="67"/>
      <c r="X89" s="67"/>
      <c r="Y89" s="67"/>
      <c r="Z89" s="67"/>
    </row>
    <row r="90" spans="1:26" ht="12.75">
      <c r="A90" s="175" t="s">
        <v>138</v>
      </c>
      <c r="B90" s="176"/>
      <c r="C90" s="176"/>
      <c r="D90" s="176"/>
      <c r="E90" s="176"/>
      <c r="F90" s="176"/>
      <c r="G90" s="76">
        <v>15604</v>
      </c>
      <c r="H90" s="76"/>
      <c r="I90" s="76"/>
      <c r="J90" s="76">
        <v>196483</v>
      </c>
      <c r="K90" s="77"/>
      <c r="L90" s="77"/>
      <c r="M90" s="77"/>
      <c r="N90" s="77"/>
      <c r="O90" s="77"/>
      <c r="P90" s="77"/>
      <c r="Q90" s="77"/>
      <c r="R90" s="77"/>
      <c r="S90" s="77"/>
      <c r="T90" s="77"/>
      <c r="U90" s="77"/>
      <c r="V90" s="67"/>
      <c r="W90" s="67"/>
      <c r="X90" s="67"/>
      <c r="Y90" s="67"/>
      <c r="Z90" s="67"/>
    </row>
    <row r="91" spans="1:26" ht="12.75">
      <c r="A91" s="175" t="s">
        <v>139</v>
      </c>
      <c r="B91" s="176"/>
      <c r="C91" s="176"/>
      <c r="D91" s="176"/>
      <c r="E91" s="176"/>
      <c r="F91" s="176"/>
      <c r="G91" s="76">
        <v>10271</v>
      </c>
      <c r="H91" s="76"/>
      <c r="I91" s="76"/>
      <c r="J91" s="76">
        <v>129331</v>
      </c>
      <c r="K91" s="77"/>
      <c r="L91" s="77"/>
      <c r="M91" s="77"/>
      <c r="N91" s="77"/>
      <c r="O91" s="77"/>
      <c r="P91" s="77"/>
      <c r="Q91" s="77"/>
      <c r="R91" s="77"/>
      <c r="S91" s="77"/>
      <c r="T91" s="77"/>
      <c r="U91" s="77"/>
      <c r="V91" s="67"/>
      <c r="W91" s="67"/>
      <c r="X91" s="67"/>
      <c r="Y91" s="67"/>
      <c r="Z91" s="67"/>
    </row>
    <row r="92" spans="1:26" ht="12.75">
      <c r="A92" s="175" t="s">
        <v>147</v>
      </c>
      <c r="B92" s="176"/>
      <c r="C92" s="176"/>
      <c r="D92" s="176"/>
      <c r="E92" s="176"/>
      <c r="F92" s="176"/>
      <c r="G92" s="76"/>
      <c r="H92" s="76"/>
      <c r="I92" s="76"/>
      <c r="J92" s="76"/>
      <c r="K92" s="77"/>
      <c r="L92" s="77"/>
      <c r="M92" s="77"/>
      <c r="N92" s="77"/>
      <c r="O92" s="77"/>
      <c r="P92" s="77"/>
      <c r="Q92" s="77"/>
      <c r="R92" s="77"/>
      <c r="S92" s="77"/>
      <c r="T92" s="77"/>
      <c r="U92" s="77"/>
      <c r="V92" s="67"/>
      <c r="W92" s="67"/>
      <c r="X92" s="67"/>
      <c r="Y92" s="67"/>
      <c r="Z92" s="67"/>
    </row>
    <row r="93" spans="1:26" ht="12.75" customHeight="1">
      <c r="A93" s="173" t="s">
        <v>141</v>
      </c>
      <c r="B93" s="174"/>
      <c r="C93" s="174"/>
      <c r="D93" s="174"/>
      <c r="E93" s="174"/>
      <c r="F93" s="174"/>
      <c r="G93" s="76">
        <v>1010</v>
      </c>
      <c r="H93" s="76"/>
      <c r="I93" s="76"/>
      <c r="J93" s="76">
        <v>8301</v>
      </c>
      <c r="K93" s="77"/>
      <c r="L93" s="77"/>
      <c r="M93" s="77"/>
      <c r="N93" s="77"/>
      <c r="O93" s="77"/>
      <c r="P93" s="77"/>
      <c r="Q93" s="77"/>
      <c r="R93" s="77"/>
      <c r="S93" s="77"/>
      <c r="T93" s="77"/>
      <c r="U93" s="77"/>
      <c r="V93" s="67"/>
      <c r="W93" s="67"/>
      <c r="X93" s="67"/>
      <c r="Y93" s="67"/>
      <c r="Z93" s="67"/>
    </row>
    <row r="94" spans="1:26" ht="12.75">
      <c r="A94" s="173" t="s">
        <v>142</v>
      </c>
      <c r="B94" s="174"/>
      <c r="C94" s="174"/>
      <c r="D94" s="174"/>
      <c r="E94" s="174"/>
      <c r="F94" s="174"/>
      <c r="G94" s="76">
        <v>408662</v>
      </c>
      <c r="H94" s="76"/>
      <c r="I94" s="76"/>
      <c r="J94" s="76">
        <v>1948772</v>
      </c>
      <c r="K94" s="77"/>
      <c r="L94" s="77"/>
      <c r="M94" s="77"/>
      <c r="N94" s="77"/>
      <c r="O94" s="77"/>
      <c r="P94" s="77"/>
      <c r="Q94" s="77"/>
      <c r="R94" s="77"/>
      <c r="S94" s="77"/>
      <c r="T94" s="77"/>
      <c r="U94" s="77"/>
      <c r="V94" s="67"/>
      <c r="W94" s="67"/>
      <c r="X94" s="67"/>
      <c r="Y94" s="67"/>
      <c r="Z94" s="67"/>
    </row>
    <row r="95" spans="1:26" ht="12.75">
      <c r="A95" s="173" t="s">
        <v>143</v>
      </c>
      <c r="B95" s="174"/>
      <c r="C95" s="174"/>
      <c r="D95" s="174"/>
      <c r="E95" s="174"/>
      <c r="F95" s="174"/>
      <c r="G95" s="76">
        <v>213008</v>
      </c>
      <c r="H95" s="76"/>
      <c r="I95" s="76"/>
      <c r="J95" s="76">
        <v>1414585</v>
      </c>
      <c r="K95" s="77"/>
      <c r="L95" s="77"/>
      <c r="M95" s="77"/>
      <c r="N95" s="77"/>
      <c r="O95" s="77"/>
      <c r="P95" s="77"/>
      <c r="Q95" s="77"/>
      <c r="R95" s="77"/>
      <c r="S95" s="77"/>
      <c r="T95" s="77"/>
      <c r="U95" s="77"/>
      <c r="V95" s="67"/>
      <c r="W95" s="67"/>
      <c r="X95" s="67"/>
      <c r="Y95" s="67"/>
      <c r="Z95" s="67"/>
    </row>
    <row r="96" spans="1:26" ht="12.75">
      <c r="A96" s="173" t="s">
        <v>144</v>
      </c>
      <c r="B96" s="174"/>
      <c r="C96" s="174"/>
      <c r="D96" s="174"/>
      <c r="E96" s="174"/>
      <c r="F96" s="174"/>
      <c r="G96" s="76">
        <v>622680</v>
      </c>
      <c r="H96" s="76"/>
      <c r="I96" s="76"/>
      <c r="J96" s="76">
        <v>3371658</v>
      </c>
      <c r="K96" s="77"/>
      <c r="L96" s="77"/>
      <c r="M96" s="77"/>
      <c r="N96" s="77"/>
      <c r="O96" s="77"/>
      <c r="P96" s="77"/>
      <c r="Q96" s="77"/>
      <c r="R96" s="77"/>
      <c r="S96" s="77"/>
      <c r="T96" s="77"/>
      <c r="U96" s="77"/>
      <c r="V96" s="67"/>
      <c r="W96" s="67"/>
      <c r="X96" s="67"/>
      <c r="Y96" s="67"/>
      <c r="Z96" s="67"/>
    </row>
    <row r="97" spans="1:26" s="136" customFormat="1" ht="12.75">
      <c r="A97" s="180" t="s">
        <v>148</v>
      </c>
      <c r="B97" s="181"/>
      <c r="C97" s="181"/>
      <c r="D97" s="181"/>
      <c r="E97" s="181"/>
      <c r="F97" s="182"/>
      <c r="G97" s="134">
        <v>622680</v>
      </c>
      <c r="H97" s="134"/>
      <c r="I97" s="134"/>
      <c r="J97" s="134">
        <v>3371658</v>
      </c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58"/>
      <c r="W97" s="58"/>
      <c r="X97" s="58"/>
      <c r="Y97" s="58"/>
      <c r="Z97" s="58"/>
    </row>
    <row r="98" spans="1:26" s="140" customFormat="1" ht="12.75">
      <c r="A98" s="177" t="s">
        <v>309</v>
      </c>
      <c r="B98" s="178"/>
      <c r="C98" s="178"/>
      <c r="D98" s="178"/>
      <c r="E98" s="178"/>
      <c r="F98" s="179"/>
      <c r="G98" s="141">
        <v>137</v>
      </c>
      <c r="H98" s="137"/>
      <c r="I98" s="137"/>
      <c r="J98" s="141">
        <v>137</v>
      </c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9"/>
      <c r="W98" s="139"/>
      <c r="X98" s="139"/>
      <c r="Y98" s="139"/>
      <c r="Z98" s="139"/>
    </row>
    <row r="99" spans="1:26" s="140" customFormat="1" ht="12.75">
      <c r="A99" s="177" t="s">
        <v>310</v>
      </c>
      <c r="B99" s="178"/>
      <c r="C99" s="178"/>
      <c r="D99" s="178"/>
      <c r="E99" s="178"/>
      <c r="F99" s="179"/>
      <c r="G99" s="141">
        <v>90</v>
      </c>
      <c r="H99" s="137"/>
      <c r="I99" s="137"/>
      <c r="J99" s="141">
        <v>90</v>
      </c>
      <c r="K99" s="138"/>
      <c r="L99" s="138"/>
      <c r="M99" s="138"/>
      <c r="N99" s="138"/>
      <c r="O99" s="138"/>
      <c r="P99" s="138"/>
      <c r="Q99" s="138"/>
      <c r="R99" s="138"/>
      <c r="S99" s="138"/>
      <c r="T99" s="138"/>
      <c r="U99" s="138"/>
      <c r="V99" s="139"/>
      <c r="W99" s="139"/>
      <c r="X99" s="139"/>
      <c r="Y99" s="139"/>
      <c r="Z99" s="139"/>
    </row>
    <row r="100" spans="1:26" ht="12.75">
      <c r="A100" s="63"/>
      <c r="B100" s="150" t="s">
        <v>318</v>
      </c>
      <c r="C100" s="64"/>
      <c r="D100" s="65"/>
      <c r="E100" s="66"/>
      <c r="F100" s="65"/>
      <c r="G100" s="65"/>
      <c r="H100" s="65"/>
      <c r="I100" s="148"/>
      <c r="J100" s="148">
        <v>606898</v>
      </c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7"/>
      <c r="W100" s="67"/>
      <c r="X100" s="67"/>
      <c r="Y100" s="67"/>
      <c r="Z100" s="67"/>
    </row>
    <row r="101" spans="1:26" ht="12.75">
      <c r="A101" s="68"/>
      <c r="B101" s="149" t="s">
        <v>319</v>
      </c>
      <c r="C101" s="68"/>
      <c r="D101" s="68"/>
      <c r="E101" s="68"/>
      <c r="F101" s="68"/>
      <c r="G101" s="68"/>
      <c r="H101" s="68"/>
      <c r="I101" s="149"/>
      <c r="J101" s="149">
        <v>3978556</v>
      </c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7"/>
      <c r="W101" s="67"/>
      <c r="X101" s="67"/>
      <c r="Y101" s="67"/>
      <c r="Z101" s="67"/>
    </row>
    <row r="102" spans="1:26" ht="12.75">
      <c r="A102" s="68"/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7"/>
      <c r="W102" s="67"/>
      <c r="X102" s="67"/>
      <c r="Y102" s="67"/>
      <c r="Z102" s="67"/>
    </row>
    <row r="103" spans="1:26" ht="12.75">
      <c r="A103" s="68"/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  <c r="V103" s="67"/>
      <c r="W103" s="67"/>
      <c r="X103" s="67"/>
      <c r="Y103" s="67"/>
      <c r="Z103" s="67"/>
    </row>
    <row r="104" spans="1:26" ht="12.75">
      <c r="A104" s="183" t="s">
        <v>149</v>
      </c>
      <c r="B104" s="184"/>
      <c r="C104" s="184"/>
      <c r="D104" s="184"/>
      <c r="E104" s="184"/>
      <c r="F104" s="184"/>
      <c r="G104" s="184"/>
      <c r="H104" s="184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  <c r="S104" s="184"/>
      <c r="T104" s="68"/>
      <c r="U104" s="68"/>
      <c r="V104" s="67"/>
      <c r="W104" s="67"/>
      <c r="X104" s="67"/>
      <c r="Y104" s="67"/>
      <c r="Z104" s="67"/>
    </row>
    <row r="105" spans="1:26" ht="12.75">
      <c r="A105" s="68"/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  <c r="V105" s="67"/>
      <c r="W105" s="67"/>
      <c r="X105" s="67"/>
      <c r="Y105" s="67"/>
      <c r="Z105" s="67"/>
    </row>
    <row r="106" spans="1:26" ht="12.75">
      <c r="A106" s="185" t="s">
        <v>150</v>
      </c>
      <c r="B106" s="186"/>
      <c r="C106" s="186"/>
      <c r="D106" s="186"/>
      <c r="E106" s="186"/>
      <c r="F106" s="186"/>
      <c r="G106" s="186"/>
      <c r="H106" s="186"/>
      <c r="I106" s="186"/>
      <c r="J106" s="186"/>
      <c r="K106" s="186"/>
      <c r="L106" s="186"/>
      <c r="M106" s="186"/>
      <c r="N106" s="186"/>
      <c r="O106" s="186"/>
      <c r="P106" s="186"/>
      <c r="Q106" s="186"/>
      <c r="R106" s="186"/>
      <c r="S106" s="186"/>
      <c r="T106" s="83" t="s">
        <v>151</v>
      </c>
      <c r="U106" s="83" t="s">
        <v>152</v>
      </c>
      <c r="V106" s="67"/>
      <c r="W106" s="67"/>
      <c r="X106" s="67"/>
      <c r="Y106" s="67"/>
      <c r="Z106" s="67"/>
    </row>
    <row r="107" spans="1:26" ht="12.75">
      <c r="A107" s="187" t="s">
        <v>153</v>
      </c>
      <c r="B107" s="188"/>
      <c r="C107" s="188"/>
      <c r="D107" s="188"/>
      <c r="E107" s="188"/>
      <c r="F107" s="188"/>
      <c r="G107" s="188"/>
      <c r="H107" s="188"/>
      <c r="I107" s="188"/>
      <c r="J107" s="188"/>
      <c r="K107" s="188"/>
      <c r="L107" s="188"/>
      <c r="M107" s="188"/>
      <c r="N107" s="188"/>
      <c r="O107" s="188"/>
      <c r="P107" s="188"/>
      <c r="Q107" s="188"/>
      <c r="R107" s="188"/>
      <c r="S107" s="188"/>
      <c r="T107" s="84"/>
      <c r="U107" s="87"/>
      <c r="V107" s="67"/>
      <c r="W107" s="67"/>
      <c r="X107" s="67"/>
      <c r="Y107" s="67"/>
      <c r="Z107" s="67"/>
    </row>
    <row r="108" spans="1:26" ht="12.75">
      <c r="A108" s="189" t="s">
        <v>154</v>
      </c>
      <c r="B108" s="190"/>
      <c r="C108" s="190"/>
      <c r="D108" s="190"/>
      <c r="E108" s="190"/>
      <c r="F108" s="190"/>
      <c r="G108" s="190"/>
      <c r="H108" s="190"/>
      <c r="I108" s="190"/>
      <c r="J108" s="190"/>
      <c r="K108" s="190"/>
      <c r="L108" s="190"/>
      <c r="M108" s="190"/>
      <c r="N108" s="190"/>
      <c r="O108" s="190"/>
      <c r="P108" s="190"/>
      <c r="Q108" s="190"/>
      <c r="R108" s="190"/>
      <c r="S108" s="190"/>
      <c r="T108" s="84"/>
      <c r="U108" s="87"/>
      <c r="V108" s="67"/>
      <c r="W108" s="67"/>
      <c r="X108" s="67"/>
      <c r="Y108" s="67"/>
      <c r="Z108" s="67"/>
    </row>
    <row r="109" spans="1:26" ht="12.75">
      <c r="A109" s="191" t="s">
        <v>155</v>
      </c>
      <c r="B109" s="190"/>
      <c r="C109" s="190"/>
      <c r="D109" s="190"/>
      <c r="E109" s="190"/>
      <c r="F109" s="190"/>
      <c r="G109" s="190"/>
      <c r="H109" s="190"/>
      <c r="I109" s="190"/>
      <c r="J109" s="190"/>
      <c r="K109" s="190"/>
      <c r="L109" s="190"/>
      <c r="M109" s="190"/>
      <c r="N109" s="190"/>
      <c r="O109" s="190"/>
      <c r="P109" s="190"/>
      <c r="Q109" s="190"/>
      <c r="R109" s="190"/>
      <c r="S109" s="190"/>
      <c r="T109" s="85">
        <v>95</v>
      </c>
      <c r="U109" s="88">
        <v>50</v>
      </c>
      <c r="V109" s="67"/>
      <c r="W109" s="67"/>
      <c r="X109" s="67"/>
      <c r="Y109" s="67"/>
      <c r="Z109" s="67"/>
    </row>
    <row r="110" spans="1:26" ht="12.75">
      <c r="A110" s="191" t="s">
        <v>156</v>
      </c>
      <c r="B110" s="190"/>
      <c r="C110" s="190"/>
      <c r="D110" s="190"/>
      <c r="E110" s="190"/>
      <c r="F110" s="190"/>
      <c r="G110" s="190"/>
      <c r="H110" s="190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85"/>
      <c r="U110" s="88"/>
      <c r="V110" s="67"/>
      <c r="W110" s="67"/>
      <c r="X110" s="67"/>
      <c r="Y110" s="67"/>
      <c r="Z110" s="67"/>
    </row>
    <row r="111" spans="1:26" ht="12.75">
      <c r="A111" s="191" t="s">
        <v>157</v>
      </c>
      <c r="B111" s="190"/>
      <c r="C111" s="190"/>
      <c r="D111" s="190"/>
      <c r="E111" s="190"/>
      <c r="F111" s="190"/>
      <c r="G111" s="190"/>
      <c r="H111" s="190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85"/>
      <c r="U111" s="88"/>
      <c r="V111" s="67"/>
      <c r="W111" s="67"/>
      <c r="X111" s="67"/>
      <c r="Y111" s="67"/>
      <c r="Z111" s="67"/>
    </row>
    <row r="112" spans="1:26" ht="12.75">
      <c r="A112" s="191" t="s">
        <v>158</v>
      </c>
      <c r="B112" s="190"/>
      <c r="C112" s="190"/>
      <c r="D112" s="190"/>
      <c r="E112" s="190"/>
      <c r="F112" s="190"/>
      <c r="G112" s="190"/>
      <c r="H112" s="190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85"/>
      <c r="U112" s="88"/>
      <c r="V112" s="67"/>
      <c r="W112" s="67"/>
      <c r="X112" s="67"/>
      <c r="Y112" s="67"/>
      <c r="Z112" s="67"/>
    </row>
    <row r="113" spans="1:26" ht="12.75">
      <c r="A113" s="191" t="s">
        <v>159</v>
      </c>
      <c r="B113" s="190"/>
      <c r="C113" s="190"/>
      <c r="D113" s="190"/>
      <c r="E113" s="190"/>
      <c r="F113" s="190"/>
      <c r="G113" s="190"/>
      <c r="H113" s="190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85"/>
      <c r="U113" s="88"/>
      <c r="V113" s="67"/>
      <c r="W113" s="67"/>
      <c r="X113" s="67"/>
      <c r="Y113" s="67"/>
      <c r="Z113" s="67"/>
    </row>
    <row r="114" spans="1:26" ht="12.75">
      <c r="A114" s="191" t="s">
        <v>160</v>
      </c>
      <c r="B114" s="190"/>
      <c r="C114" s="190"/>
      <c r="D114" s="190"/>
      <c r="E114" s="190"/>
      <c r="F114" s="190"/>
      <c r="G114" s="190"/>
      <c r="H114" s="190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85"/>
      <c r="U114" s="88"/>
      <c r="V114" s="67"/>
      <c r="W114" s="67"/>
      <c r="X114" s="67"/>
      <c r="Y114" s="67"/>
      <c r="Z114" s="67"/>
    </row>
    <row r="115" spans="1:26" ht="12.75">
      <c r="A115" s="191" t="s">
        <v>161</v>
      </c>
      <c r="B115" s="190"/>
      <c r="C115" s="190"/>
      <c r="D115" s="190"/>
      <c r="E115" s="190"/>
      <c r="F115" s="190"/>
      <c r="G115" s="190"/>
      <c r="H115" s="190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85"/>
      <c r="U115" s="88"/>
      <c r="V115" s="67"/>
      <c r="W115" s="67"/>
      <c r="X115" s="67"/>
      <c r="Y115" s="67"/>
      <c r="Z115" s="67"/>
    </row>
    <row r="116" spans="1:26" ht="12.75">
      <c r="A116" s="191" t="s">
        <v>162</v>
      </c>
      <c r="B116" s="190"/>
      <c r="C116" s="190"/>
      <c r="D116" s="190"/>
      <c r="E116" s="190"/>
      <c r="F116" s="190"/>
      <c r="G116" s="190"/>
      <c r="H116" s="190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85"/>
      <c r="U116" s="88"/>
      <c r="V116" s="67"/>
      <c r="W116" s="67"/>
      <c r="X116" s="67"/>
      <c r="Y116" s="67"/>
      <c r="Z116" s="67"/>
    </row>
    <row r="117" spans="1:26" ht="12.75">
      <c r="A117" s="191" t="s">
        <v>163</v>
      </c>
      <c r="B117" s="190"/>
      <c r="C117" s="190"/>
      <c r="D117" s="190"/>
      <c r="E117" s="190"/>
      <c r="F117" s="190"/>
      <c r="G117" s="190"/>
      <c r="H117" s="190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85"/>
      <c r="U117" s="88"/>
      <c r="V117" s="67"/>
      <c r="W117" s="67"/>
      <c r="X117" s="67"/>
      <c r="Y117" s="67"/>
      <c r="Z117" s="67"/>
    </row>
    <row r="118" spans="1:26" ht="12.75">
      <c r="A118" s="191" t="s">
        <v>164</v>
      </c>
      <c r="B118" s="190"/>
      <c r="C118" s="190"/>
      <c r="D118" s="190"/>
      <c r="E118" s="190"/>
      <c r="F118" s="190"/>
      <c r="G118" s="190"/>
      <c r="H118" s="190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85"/>
      <c r="U118" s="88"/>
      <c r="V118" s="67"/>
      <c r="W118" s="67"/>
      <c r="X118" s="67"/>
      <c r="Y118" s="67"/>
      <c r="Z118" s="67"/>
    </row>
    <row r="119" spans="1:26" ht="12.75">
      <c r="A119" s="191" t="s">
        <v>165</v>
      </c>
      <c r="B119" s="190"/>
      <c r="C119" s="190"/>
      <c r="D119" s="190"/>
      <c r="E119" s="190"/>
      <c r="F119" s="190"/>
      <c r="G119" s="190"/>
      <c r="H119" s="190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85"/>
      <c r="U119" s="88"/>
      <c r="V119" s="67"/>
      <c r="W119" s="67"/>
      <c r="X119" s="67"/>
      <c r="Y119" s="67"/>
      <c r="Z119" s="67"/>
    </row>
    <row r="120" spans="1:26" ht="12.75">
      <c r="A120" s="191" t="s">
        <v>166</v>
      </c>
      <c r="B120" s="190"/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85">
        <v>80</v>
      </c>
      <c r="U120" s="88">
        <v>45</v>
      </c>
      <c r="V120" s="67"/>
      <c r="W120" s="67"/>
      <c r="X120" s="67"/>
      <c r="Y120" s="67"/>
      <c r="Z120" s="67"/>
    </row>
    <row r="121" spans="1:26" ht="12.75">
      <c r="A121" s="191" t="s">
        <v>167</v>
      </c>
      <c r="B121" s="190"/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85"/>
      <c r="U121" s="88"/>
      <c r="V121" s="67"/>
      <c r="W121" s="67"/>
      <c r="X121" s="67"/>
      <c r="Y121" s="67"/>
      <c r="Z121" s="67"/>
    </row>
    <row r="122" spans="1:26" ht="12.75">
      <c r="A122" s="191" t="s">
        <v>168</v>
      </c>
      <c r="B122" s="190"/>
      <c r="C122" s="190"/>
      <c r="D122" s="190"/>
      <c r="E122" s="190"/>
      <c r="F122" s="190"/>
      <c r="G122" s="190"/>
      <c r="H122" s="190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85">
        <v>142</v>
      </c>
      <c r="U122" s="88">
        <v>95</v>
      </c>
      <c r="V122" s="67"/>
      <c r="W122" s="67"/>
      <c r="X122" s="67"/>
      <c r="Y122" s="67"/>
      <c r="Z122" s="67"/>
    </row>
    <row r="123" spans="1:26" ht="12.75">
      <c r="A123" s="191" t="s">
        <v>169</v>
      </c>
      <c r="B123" s="190"/>
      <c r="C123" s="190"/>
      <c r="D123" s="190"/>
      <c r="E123" s="190"/>
      <c r="F123" s="190"/>
      <c r="G123" s="190"/>
      <c r="H123" s="190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85"/>
      <c r="U123" s="88"/>
      <c r="V123" s="67"/>
      <c r="W123" s="67"/>
      <c r="X123" s="67"/>
      <c r="Y123" s="67"/>
      <c r="Z123" s="67"/>
    </row>
    <row r="124" spans="1:26" ht="12.75">
      <c r="A124" s="191" t="s">
        <v>170</v>
      </c>
      <c r="B124" s="190"/>
      <c r="C124" s="190"/>
      <c r="D124" s="190"/>
      <c r="E124" s="190"/>
      <c r="F124" s="190"/>
      <c r="G124" s="190"/>
      <c r="H124" s="190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85"/>
      <c r="U124" s="88"/>
      <c r="V124" s="67"/>
      <c r="W124" s="67"/>
      <c r="X124" s="67"/>
      <c r="Y124" s="67"/>
      <c r="Z124" s="67"/>
    </row>
    <row r="125" spans="1:26" ht="12.75">
      <c r="A125" s="191" t="s">
        <v>171</v>
      </c>
      <c r="B125" s="190"/>
      <c r="C125" s="190"/>
      <c r="D125" s="190"/>
      <c r="E125" s="190"/>
      <c r="F125" s="190"/>
      <c r="G125" s="190"/>
      <c r="H125" s="190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85"/>
      <c r="U125" s="88"/>
      <c r="V125" s="67"/>
      <c r="W125" s="67"/>
      <c r="X125" s="67"/>
      <c r="Y125" s="67"/>
      <c r="Z125" s="67"/>
    </row>
    <row r="126" spans="1:26" ht="12.75">
      <c r="A126" s="191" t="s">
        <v>172</v>
      </c>
      <c r="B126" s="190"/>
      <c r="C126" s="190"/>
      <c r="D126" s="190"/>
      <c r="E126" s="190"/>
      <c r="F126" s="190"/>
      <c r="G126" s="190"/>
      <c r="H126" s="190"/>
      <c r="I126" s="190"/>
      <c r="J126" s="190"/>
      <c r="K126" s="190"/>
      <c r="L126" s="190"/>
      <c r="M126" s="190"/>
      <c r="N126" s="190"/>
      <c r="O126" s="190"/>
      <c r="P126" s="190"/>
      <c r="Q126" s="190"/>
      <c r="R126" s="190"/>
      <c r="S126" s="190"/>
      <c r="T126" s="85"/>
      <c r="U126" s="88"/>
      <c r="V126" s="67"/>
      <c r="W126" s="67"/>
      <c r="X126" s="67"/>
      <c r="Y126" s="67"/>
      <c r="Z126" s="67"/>
    </row>
    <row r="127" spans="1:26" ht="12.75">
      <c r="A127" s="191" t="s">
        <v>173</v>
      </c>
      <c r="B127" s="190"/>
      <c r="C127" s="190"/>
      <c r="D127" s="190"/>
      <c r="E127" s="190"/>
      <c r="F127" s="190"/>
      <c r="G127" s="190"/>
      <c r="H127" s="190"/>
      <c r="I127" s="190"/>
      <c r="J127" s="190"/>
      <c r="K127" s="190"/>
      <c r="L127" s="190"/>
      <c r="M127" s="190"/>
      <c r="N127" s="190"/>
      <c r="O127" s="190"/>
      <c r="P127" s="190"/>
      <c r="Q127" s="190"/>
      <c r="R127" s="190"/>
      <c r="S127" s="190"/>
      <c r="T127" s="85"/>
      <c r="U127" s="88"/>
      <c r="V127" s="67"/>
      <c r="W127" s="67"/>
      <c r="X127" s="67"/>
      <c r="Y127" s="67"/>
      <c r="Z127" s="67"/>
    </row>
    <row r="128" spans="1:26" ht="12.75">
      <c r="A128" s="191" t="s">
        <v>174</v>
      </c>
      <c r="B128" s="190"/>
      <c r="C128" s="190"/>
      <c r="D128" s="190"/>
      <c r="E128" s="190"/>
      <c r="F128" s="190"/>
      <c r="G128" s="190"/>
      <c r="H128" s="190"/>
      <c r="I128" s="190"/>
      <c r="J128" s="190"/>
      <c r="K128" s="190"/>
      <c r="L128" s="190"/>
      <c r="M128" s="190"/>
      <c r="N128" s="190"/>
      <c r="O128" s="190"/>
      <c r="P128" s="190"/>
      <c r="Q128" s="190"/>
      <c r="R128" s="190"/>
      <c r="S128" s="190"/>
      <c r="T128" s="85"/>
      <c r="U128" s="88"/>
      <c r="V128" s="67"/>
      <c r="W128" s="67"/>
      <c r="X128" s="67"/>
      <c r="Y128" s="67"/>
      <c r="Z128" s="67"/>
    </row>
    <row r="129" spans="1:26" ht="12.75">
      <c r="A129" s="192" t="s">
        <v>175</v>
      </c>
      <c r="B129" s="193"/>
      <c r="C129" s="193"/>
      <c r="D129" s="193"/>
      <c r="E129" s="193"/>
      <c r="F129" s="193"/>
      <c r="G129" s="193"/>
      <c r="H129" s="193"/>
      <c r="I129" s="193"/>
      <c r="J129" s="193"/>
      <c r="K129" s="193"/>
      <c r="L129" s="193"/>
      <c r="M129" s="193"/>
      <c r="N129" s="193"/>
      <c r="O129" s="193"/>
      <c r="P129" s="193"/>
      <c r="Q129" s="193"/>
      <c r="R129" s="193"/>
      <c r="S129" s="193"/>
      <c r="T129" s="86">
        <v>130</v>
      </c>
      <c r="U129" s="89">
        <v>89</v>
      </c>
      <c r="V129" s="67"/>
      <c r="W129" s="67"/>
      <c r="X129" s="67"/>
      <c r="Y129" s="67"/>
      <c r="Z129" s="67"/>
    </row>
    <row r="130" spans="1:26" ht="12.75">
      <c r="A130" s="44"/>
      <c r="B130" s="45"/>
      <c r="C130" s="45"/>
      <c r="D130" s="45"/>
      <c r="E130" s="45"/>
      <c r="F130" s="45"/>
      <c r="G130" s="45"/>
      <c r="H130" s="45"/>
      <c r="I130" s="45"/>
      <c r="J130" s="45"/>
      <c r="K130" s="45"/>
      <c r="L130" s="45"/>
      <c r="M130" s="45"/>
      <c r="N130" s="45"/>
      <c r="O130" s="45"/>
      <c r="P130" s="45"/>
      <c r="Q130" s="45"/>
      <c r="R130" s="45"/>
      <c r="S130" s="45"/>
      <c r="T130" s="45"/>
      <c r="U130" s="45"/>
      <c r="V130" s="67"/>
      <c r="W130" s="67"/>
      <c r="X130" s="67"/>
      <c r="Y130" s="67"/>
      <c r="Z130" s="67"/>
    </row>
    <row r="131" spans="1:26" ht="12.75">
      <c r="A131" s="69"/>
      <c r="B131" s="151" t="s">
        <v>320</v>
      </c>
      <c r="C131" s="45"/>
      <c r="D131" s="45"/>
      <c r="E131" s="45"/>
      <c r="F131" s="45"/>
      <c r="G131" s="45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45"/>
      <c r="Z131" s="45"/>
    </row>
    <row r="132" spans="1:26" ht="12.75">
      <c r="A132" s="44"/>
      <c r="B132" s="151" t="s">
        <v>321</v>
      </c>
      <c r="C132" s="45"/>
      <c r="D132" s="45"/>
      <c r="E132" s="45"/>
      <c r="F132" s="45"/>
      <c r="G132" s="45"/>
      <c r="H132" s="45"/>
      <c r="I132" s="45"/>
      <c r="J132" s="45"/>
      <c r="K132" s="45"/>
      <c r="L132" s="45"/>
      <c r="M132" s="45"/>
      <c r="N132" s="45"/>
      <c r="O132" s="45"/>
      <c r="P132" s="45"/>
      <c r="Q132" s="45"/>
      <c r="R132" s="45"/>
      <c r="S132" s="45"/>
      <c r="T132" s="45"/>
      <c r="U132" s="45"/>
      <c r="V132" s="45"/>
      <c r="W132" s="45"/>
      <c r="X132" s="45"/>
      <c r="Y132" s="45"/>
      <c r="Z132" s="45"/>
    </row>
    <row r="133" spans="1:26" ht="12.75">
      <c r="A133" s="69"/>
      <c r="B133" s="45"/>
      <c r="C133" s="45"/>
      <c r="D133" s="45"/>
      <c r="E133" s="45"/>
      <c r="F133" s="45"/>
      <c r="G133" s="45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45"/>
    </row>
    <row r="134" spans="1:26" ht="12.75">
      <c r="A134" s="60"/>
      <c r="B134" s="70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45"/>
      <c r="W134" s="45"/>
      <c r="X134" s="45"/>
      <c r="Y134" s="45"/>
      <c r="Z134" s="45"/>
    </row>
    <row r="135" spans="22:26" ht="12.75">
      <c r="V135" s="70"/>
      <c r="W135" s="70"/>
      <c r="X135" s="70"/>
      <c r="Y135" s="70"/>
      <c r="Z135" s="70"/>
    </row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</sheetData>
  <sheetProtection/>
  <mergeCells count="84">
    <mergeCell ref="A126:S126"/>
    <mergeCell ref="A127:S127"/>
    <mergeCell ref="A128:S128"/>
    <mergeCell ref="A129:S129"/>
    <mergeCell ref="A97:F97"/>
    <mergeCell ref="A98:F98"/>
    <mergeCell ref="A120:S120"/>
    <mergeCell ref="A121:S121"/>
    <mergeCell ref="A122:S122"/>
    <mergeCell ref="A123:S123"/>
    <mergeCell ref="A124:S124"/>
    <mergeCell ref="A125:S125"/>
    <mergeCell ref="A114:S114"/>
    <mergeCell ref="A115:S115"/>
    <mergeCell ref="A116:S116"/>
    <mergeCell ref="A117:S117"/>
    <mergeCell ref="A118:S118"/>
    <mergeCell ref="A119:S119"/>
    <mergeCell ref="A108:S108"/>
    <mergeCell ref="A109:S109"/>
    <mergeCell ref="A110:S110"/>
    <mergeCell ref="A111:S111"/>
    <mergeCell ref="A112:S112"/>
    <mergeCell ref="A113:S113"/>
    <mergeCell ref="A95:F95"/>
    <mergeCell ref="A96:F96"/>
    <mergeCell ref="A99:F99"/>
    <mergeCell ref="A104:S104"/>
    <mergeCell ref="A106:S106"/>
    <mergeCell ref="A107:S107"/>
    <mergeCell ref="A89:F89"/>
    <mergeCell ref="A90:F90"/>
    <mergeCell ref="A91:F91"/>
    <mergeCell ref="A92:F92"/>
    <mergeCell ref="A93:F93"/>
    <mergeCell ref="A94:F94"/>
    <mergeCell ref="A81:F81"/>
    <mergeCell ref="A84:F84"/>
    <mergeCell ref="A85:F85"/>
    <mergeCell ref="A86:F86"/>
    <mergeCell ref="A87:F87"/>
    <mergeCell ref="A88:F88"/>
    <mergeCell ref="A82:F82"/>
    <mergeCell ref="A83:F83"/>
    <mergeCell ref="A75:F75"/>
    <mergeCell ref="A76:F76"/>
    <mergeCell ref="A77:F77"/>
    <mergeCell ref="A78:F78"/>
    <mergeCell ref="A79:F79"/>
    <mergeCell ref="A80:F80"/>
    <mergeCell ref="A30:U30"/>
    <mergeCell ref="A70:F70"/>
    <mergeCell ref="A71:F71"/>
    <mergeCell ref="A72:F72"/>
    <mergeCell ref="A73:F73"/>
    <mergeCell ref="A74:F74"/>
    <mergeCell ref="J18:K18"/>
    <mergeCell ref="J19:K19"/>
    <mergeCell ref="A11:U11"/>
    <mergeCell ref="A12:U12"/>
    <mergeCell ref="A13:U13"/>
    <mergeCell ref="A14:U14"/>
    <mergeCell ref="J16:U16"/>
    <mergeCell ref="G17:H17"/>
    <mergeCell ref="J20:K20"/>
    <mergeCell ref="G18:H18"/>
    <mergeCell ref="G19:H19"/>
    <mergeCell ref="A26:A28"/>
    <mergeCell ref="B26:B28"/>
    <mergeCell ref="C26:C28"/>
    <mergeCell ref="D26:F26"/>
    <mergeCell ref="D27:D28"/>
    <mergeCell ref="J26:U26"/>
    <mergeCell ref="G27:G28"/>
    <mergeCell ref="J2:U2"/>
    <mergeCell ref="J3:U3"/>
    <mergeCell ref="I5:U5"/>
    <mergeCell ref="G21:H21"/>
    <mergeCell ref="J21:K21"/>
    <mergeCell ref="J27:J28"/>
    <mergeCell ref="G26:I26"/>
    <mergeCell ref="G16:I16"/>
    <mergeCell ref="G20:H20"/>
    <mergeCell ref="J17:K17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88" r:id="rId3"/>
  <headerFooter alignWithMargins="0">
    <oddHeader>&amp;LГРАНД-Смета</oddHeader>
    <oddFooter>&amp;R&amp;P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92"/>
  <sheetViews>
    <sheetView showGridLines="0" tabSelected="1" zoomScalePageLayoutView="0" workbookViewId="0" topLeftCell="A1">
      <selection activeCell="A8" sqref="A8:N8"/>
    </sheetView>
  </sheetViews>
  <sheetFormatPr defaultColWidth="9.00390625" defaultRowHeight="12.75"/>
  <cols>
    <col min="1" max="1" width="6.00390625" style="12" customWidth="1"/>
    <col min="2" max="2" width="16.00390625" style="12" customWidth="1"/>
    <col min="3" max="3" width="33.625" style="12" customWidth="1"/>
    <col min="4" max="6" width="11.625" style="12" customWidth="1"/>
    <col min="7" max="7" width="12.75390625" style="12" customWidth="1"/>
    <col min="8" max="10" width="11.625" style="12" customWidth="1"/>
    <col min="11" max="11" width="16.125" style="12" customWidth="1"/>
    <col min="12" max="12" width="12.75390625" style="12" hidden="1" customWidth="1"/>
    <col min="13" max="13" width="11.25390625" style="12" customWidth="1"/>
    <col min="14" max="14" width="15.25390625" style="12" customWidth="1"/>
    <col min="15" max="16" width="0" style="12" hidden="1" customWidth="1"/>
    <col min="17" max="16384" width="9.125" style="12" customWidth="1"/>
  </cols>
  <sheetData>
    <row r="1" spans="10:14" ht="12.75">
      <c r="J1" s="194" t="s">
        <v>332</v>
      </c>
      <c r="K1" s="194"/>
      <c r="L1" s="194"/>
      <c r="M1" s="194"/>
      <c r="N1" s="194"/>
    </row>
    <row r="2" spans="10:14" ht="12.75">
      <c r="J2" s="194" t="s">
        <v>333</v>
      </c>
      <c r="K2" s="194"/>
      <c r="L2" s="194"/>
      <c r="M2" s="194"/>
      <c r="N2" s="194"/>
    </row>
    <row r="3" spans="11:14" ht="12.75">
      <c r="K3" s="194" t="s">
        <v>312</v>
      </c>
      <c r="L3" s="194"/>
      <c r="M3" s="194"/>
      <c r="N3" s="194"/>
    </row>
    <row r="4" spans="1:12" s="3" customFormat="1" ht="12.75">
      <c r="A4" s="4" t="s">
        <v>322</v>
      </c>
      <c r="B4" s="2"/>
      <c r="C4" s="2"/>
      <c r="D4" s="2"/>
      <c r="L4" s="27"/>
    </row>
    <row r="5" spans="1:12" s="3" customFormat="1" ht="12.75">
      <c r="A5" s="1"/>
      <c r="B5" s="2"/>
      <c r="C5" s="2"/>
      <c r="D5" s="2"/>
      <c r="L5" s="27"/>
    </row>
    <row r="6" spans="1:12" s="3" customFormat="1" ht="12.75">
      <c r="A6" s="4" t="s">
        <v>323</v>
      </c>
      <c r="B6" s="2"/>
      <c r="C6" s="2"/>
      <c r="D6" s="2"/>
      <c r="L6" s="27"/>
    </row>
    <row r="7" spans="1:23" s="3" customFormat="1" ht="14.25">
      <c r="A7" s="195" t="s">
        <v>36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5"/>
      <c r="P7" s="5"/>
      <c r="Q7" s="5"/>
      <c r="R7" s="5"/>
      <c r="S7" s="5"/>
      <c r="T7" s="5"/>
      <c r="U7" s="5"/>
      <c r="V7" s="5"/>
      <c r="W7" s="5"/>
    </row>
    <row r="8" spans="1:23" s="3" customFormat="1" ht="11.25">
      <c r="A8" s="196" t="s">
        <v>32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6"/>
      <c r="P8" s="6"/>
      <c r="Q8" s="6"/>
      <c r="R8" s="6"/>
      <c r="S8" s="6"/>
      <c r="T8" s="6"/>
      <c r="U8" s="6"/>
      <c r="V8" s="6"/>
      <c r="W8" s="6"/>
    </row>
    <row r="9" spans="1:23" s="3" customFormat="1" ht="11.25">
      <c r="A9" s="196" t="s">
        <v>327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6"/>
      <c r="P9" s="6"/>
      <c r="Q9" s="6"/>
      <c r="R9" s="6"/>
      <c r="S9" s="6"/>
      <c r="T9" s="6"/>
      <c r="U9" s="6"/>
      <c r="V9" s="6"/>
      <c r="W9" s="6"/>
    </row>
    <row r="10" spans="1:23" s="3" customFormat="1" ht="11.25">
      <c r="A10" s="197" t="s">
        <v>325</v>
      </c>
      <c r="B10" s="197"/>
      <c r="C10" s="197"/>
      <c r="D10" s="197"/>
      <c r="E10" s="197"/>
      <c r="F10" s="197"/>
      <c r="G10" s="197"/>
      <c r="H10" s="197"/>
      <c r="I10" s="197"/>
      <c r="J10" s="197"/>
      <c r="K10" s="197"/>
      <c r="L10" s="197"/>
      <c r="M10" s="197"/>
      <c r="N10" s="197"/>
      <c r="O10" s="4"/>
      <c r="P10" s="4"/>
      <c r="Q10" s="4"/>
      <c r="R10" s="4"/>
      <c r="S10" s="4"/>
      <c r="T10" s="4"/>
      <c r="U10" s="4"/>
      <c r="V10" s="4"/>
      <c r="W10" s="4"/>
    </row>
    <row r="11" spans="4:12" s="3" customFormat="1" ht="12.75">
      <c r="D11" s="3" t="s">
        <v>328</v>
      </c>
      <c r="J11" s="3" t="s">
        <v>317</v>
      </c>
      <c r="L11" s="27"/>
    </row>
    <row r="12" spans="7:23" s="3" customFormat="1" ht="12.75" customHeight="1">
      <c r="G12" s="198" t="s">
        <v>18</v>
      </c>
      <c r="H12" s="199"/>
      <c r="I12" s="199"/>
      <c r="J12" s="198" t="s">
        <v>19</v>
      </c>
      <c r="K12" s="199"/>
      <c r="L12" s="199"/>
      <c r="M12" s="204"/>
      <c r="N12" s="22"/>
      <c r="O12" s="22"/>
      <c r="P12" s="22"/>
      <c r="Q12" s="22"/>
      <c r="R12" s="22"/>
      <c r="S12" s="22"/>
      <c r="T12" s="22"/>
      <c r="U12" s="22"/>
      <c r="V12" s="22"/>
      <c r="W12" s="22"/>
    </row>
    <row r="13" spans="4:23" s="3" customFormat="1" ht="12.75">
      <c r="D13" s="1" t="s">
        <v>3</v>
      </c>
      <c r="G13" s="200">
        <f>622680/1000</f>
        <v>622.68</v>
      </c>
      <c r="H13" s="201"/>
      <c r="I13" s="15" t="s">
        <v>4</v>
      </c>
      <c r="J13" s="202">
        <f>3371658/1000</f>
        <v>3371.658</v>
      </c>
      <c r="K13" s="203"/>
      <c r="L13" s="28"/>
      <c r="M13" s="14" t="s">
        <v>4</v>
      </c>
      <c r="N13" s="23"/>
      <c r="O13" s="23"/>
      <c r="P13" s="23"/>
      <c r="Q13" s="23"/>
      <c r="R13" s="23"/>
      <c r="S13" s="23"/>
      <c r="T13" s="23"/>
      <c r="U13" s="23"/>
      <c r="V13" s="23"/>
      <c r="W13" s="24"/>
    </row>
    <row r="14" spans="4:20" s="3" customFormat="1" ht="12.75">
      <c r="D14" s="26" t="s">
        <v>34</v>
      </c>
      <c r="F14" s="7"/>
      <c r="G14" s="200">
        <f>0/1000</f>
        <v>0</v>
      </c>
      <c r="H14" s="201"/>
      <c r="I14" s="14" t="s">
        <v>4</v>
      </c>
      <c r="J14" s="202">
        <f>0/1000</f>
        <v>0</v>
      </c>
      <c r="K14" s="203"/>
      <c r="L14" s="28"/>
      <c r="M14" s="14" t="s">
        <v>4</v>
      </c>
      <c r="N14" s="23"/>
      <c r="O14" s="23"/>
      <c r="P14" s="23"/>
      <c r="Q14" s="23"/>
      <c r="R14" s="23"/>
      <c r="S14" s="23"/>
      <c r="T14" s="23"/>
    </row>
    <row r="15" spans="4:20" s="3" customFormat="1" ht="12.75">
      <c r="D15" s="26" t="s">
        <v>35</v>
      </c>
      <c r="F15" s="7"/>
      <c r="G15" s="200">
        <f>0/1000</f>
        <v>0</v>
      </c>
      <c r="H15" s="201"/>
      <c r="I15" s="14" t="s">
        <v>4</v>
      </c>
      <c r="J15" s="202">
        <f>0/1000</f>
        <v>0</v>
      </c>
      <c r="K15" s="203"/>
      <c r="L15" s="28"/>
      <c r="M15" s="14" t="s">
        <v>4</v>
      </c>
      <c r="N15" s="23"/>
      <c r="O15" s="23"/>
      <c r="P15" s="23"/>
      <c r="Q15" s="23"/>
      <c r="R15" s="23"/>
      <c r="S15" s="23"/>
      <c r="T15" s="23"/>
    </row>
    <row r="16" spans="4:23" s="3" customFormat="1" ht="12.75">
      <c r="D16" s="1" t="s">
        <v>5</v>
      </c>
      <c r="G16" s="200">
        <f>(O16+O17)/1000</f>
        <v>0.84978</v>
      </c>
      <c r="H16" s="201"/>
      <c r="I16" s="15" t="s">
        <v>6</v>
      </c>
      <c r="J16" s="202">
        <f>(P16+P17)/1000</f>
        <v>0.84978</v>
      </c>
      <c r="K16" s="203"/>
      <c r="L16" s="33">
        <v>4932</v>
      </c>
      <c r="M16" s="14" t="s">
        <v>6</v>
      </c>
      <c r="N16" s="23"/>
      <c r="O16" s="33">
        <v>453.22</v>
      </c>
      <c r="P16" s="34">
        <v>453.22</v>
      </c>
      <c r="Q16" s="23"/>
      <c r="R16" s="23"/>
      <c r="S16" s="23"/>
      <c r="T16" s="23"/>
      <c r="U16" s="23"/>
      <c r="V16" s="23"/>
      <c r="W16" s="24"/>
    </row>
    <row r="17" spans="4:23" s="3" customFormat="1" ht="12.75">
      <c r="D17" s="1" t="s">
        <v>7</v>
      </c>
      <c r="G17" s="200">
        <f>11428/1000</f>
        <v>11.428</v>
      </c>
      <c r="H17" s="201"/>
      <c r="I17" s="15" t="s">
        <v>4</v>
      </c>
      <c r="J17" s="202">
        <f>143899/1000</f>
        <v>143.899</v>
      </c>
      <c r="K17" s="203"/>
      <c r="L17" s="34">
        <v>62129</v>
      </c>
      <c r="M17" s="14" t="s">
        <v>4</v>
      </c>
      <c r="N17" s="23"/>
      <c r="O17" s="33">
        <v>396.56</v>
      </c>
      <c r="P17" s="34">
        <v>396.56</v>
      </c>
      <c r="Q17" s="23"/>
      <c r="R17" s="23"/>
      <c r="S17" s="23"/>
      <c r="T17" s="23"/>
      <c r="U17" s="23"/>
      <c r="V17" s="23"/>
      <c r="W17" s="24"/>
    </row>
    <row r="18" spans="6:23" s="3" customFormat="1" ht="12.75">
      <c r="F18" s="2"/>
      <c r="G18" s="17"/>
      <c r="H18" s="17"/>
      <c r="I18" s="19"/>
      <c r="J18" s="18"/>
      <c r="K18" s="20"/>
      <c r="L18" s="33">
        <v>6496</v>
      </c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1"/>
    </row>
    <row r="19" spans="2:23" s="3" customFormat="1" ht="12.75">
      <c r="B19" s="2"/>
      <c r="C19" s="2"/>
      <c r="D19" s="2"/>
      <c r="F19" s="7"/>
      <c r="G19" s="13"/>
      <c r="H19" s="13"/>
      <c r="I19" s="8"/>
      <c r="J19" s="9"/>
      <c r="K19" s="9"/>
      <c r="L19" s="34">
        <v>81770</v>
      </c>
      <c r="M19" s="9"/>
      <c r="N19" s="9"/>
      <c r="O19" s="9"/>
      <c r="P19" s="9"/>
      <c r="Q19" s="9"/>
      <c r="R19" s="9"/>
      <c r="S19" s="9"/>
      <c r="T19" s="9"/>
      <c r="U19" s="9"/>
      <c r="V19" s="9"/>
      <c r="W19" s="8"/>
    </row>
    <row r="20" spans="1:5" s="3" customFormat="1" ht="11.25">
      <c r="A20" s="1" t="str">
        <f>"Составлена в базисных ценах на 01.2000 г. и текущих ценах на "&amp;IF(LEN(L20)&gt;3,MID(L20,4,LEN(L20)),L20)</f>
        <v>Составлена в базисных ценах на 01.2000 г. и текущих ценах на </v>
      </c>
      <c r="E20" s="3" t="s">
        <v>326</v>
      </c>
    </row>
    <row r="21" spans="1:12" s="3" customFormat="1" ht="13.5" thickBot="1">
      <c r="A21" s="10"/>
      <c r="L21" s="27"/>
    </row>
    <row r="22" spans="1:14" s="11" customFormat="1" ht="23.25" customHeight="1" thickBot="1">
      <c r="A22" s="205" t="s">
        <v>8</v>
      </c>
      <c r="B22" s="205" t="s">
        <v>0</v>
      </c>
      <c r="C22" s="205" t="s">
        <v>20</v>
      </c>
      <c r="D22" s="16" t="s">
        <v>21</v>
      </c>
      <c r="E22" s="205" t="s">
        <v>22</v>
      </c>
      <c r="F22" s="209" t="s">
        <v>23</v>
      </c>
      <c r="G22" s="210"/>
      <c r="H22" s="209" t="s">
        <v>24</v>
      </c>
      <c r="I22" s="213"/>
      <c r="J22" s="213"/>
      <c r="K22" s="210"/>
      <c r="L22" s="29"/>
      <c r="M22" s="205" t="s">
        <v>25</v>
      </c>
      <c r="N22" s="205" t="s">
        <v>26</v>
      </c>
    </row>
    <row r="23" spans="1:14" s="11" customFormat="1" ht="19.5" customHeight="1" thickBot="1">
      <c r="A23" s="206"/>
      <c r="B23" s="206"/>
      <c r="C23" s="206"/>
      <c r="D23" s="205" t="s">
        <v>31</v>
      </c>
      <c r="E23" s="206"/>
      <c r="F23" s="211"/>
      <c r="G23" s="212"/>
      <c r="H23" s="207" t="s">
        <v>27</v>
      </c>
      <c r="I23" s="208"/>
      <c r="J23" s="207" t="s">
        <v>28</v>
      </c>
      <c r="K23" s="208"/>
      <c r="L23" s="30"/>
      <c r="M23" s="206"/>
      <c r="N23" s="206"/>
    </row>
    <row r="24" spans="1:14" s="11" customFormat="1" ht="19.5" customHeight="1">
      <c r="A24" s="206"/>
      <c r="B24" s="206"/>
      <c r="C24" s="206"/>
      <c r="D24" s="206"/>
      <c r="E24" s="206"/>
      <c r="F24" s="90" t="s">
        <v>29</v>
      </c>
      <c r="G24" s="90" t="s">
        <v>30</v>
      </c>
      <c r="H24" s="90" t="s">
        <v>29</v>
      </c>
      <c r="I24" s="90" t="s">
        <v>30</v>
      </c>
      <c r="J24" s="90" t="s">
        <v>29</v>
      </c>
      <c r="K24" s="90" t="s">
        <v>30</v>
      </c>
      <c r="L24" s="30"/>
      <c r="M24" s="206"/>
      <c r="N24" s="206"/>
    </row>
    <row r="25" spans="1:14" ht="12.75">
      <c r="A25" s="91">
        <v>1</v>
      </c>
      <c r="B25" s="91">
        <v>2</v>
      </c>
      <c r="C25" s="91">
        <v>3</v>
      </c>
      <c r="D25" s="91">
        <v>4</v>
      </c>
      <c r="E25" s="91">
        <v>5</v>
      </c>
      <c r="F25" s="91">
        <v>6</v>
      </c>
      <c r="G25" s="91">
        <v>7</v>
      </c>
      <c r="H25" s="91">
        <v>8</v>
      </c>
      <c r="I25" s="91">
        <v>9</v>
      </c>
      <c r="J25" s="91">
        <v>10</v>
      </c>
      <c r="K25" s="91">
        <v>11</v>
      </c>
      <c r="L25" s="92"/>
      <c r="M25" s="91">
        <v>12</v>
      </c>
      <c r="N25" s="91">
        <v>13</v>
      </c>
    </row>
    <row r="26" spans="1:14" s="2" customFormat="1" ht="17.25" customHeight="1">
      <c r="A26" s="214" t="s">
        <v>176</v>
      </c>
      <c r="B26" s="215"/>
      <c r="C26" s="215"/>
      <c r="D26" s="215"/>
      <c r="E26" s="215"/>
      <c r="F26" s="215"/>
      <c r="G26" s="215"/>
      <c r="H26" s="215"/>
      <c r="I26" s="215"/>
      <c r="J26" s="215"/>
      <c r="K26" s="215"/>
      <c r="L26" s="215"/>
      <c r="M26" s="215"/>
      <c r="N26" s="215"/>
    </row>
    <row r="27" spans="1:14" ht="17.25" customHeight="1">
      <c r="A27" s="216" t="s">
        <v>177</v>
      </c>
      <c r="B27" s="176"/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</row>
    <row r="28" spans="1:14" s="2" customFormat="1" ht="12.75">
      <c r="A28" s="93">
        <v>1</v>
      </c>
      <c r="B28" s="94" t="s">
        <v>178</v>
      </c>
      <c r="C28" s="95" t="s">
        <v>179</v>
      </c>
      <c r="D28" s="96" t="s">
        <v>180</v>
      </c>
      <c r="E28" s="97">
        <v>6.18</v>
      </c>
      <c r="F28" s="98">
        <v>9.09</v>
      </c>
      <c r="G28" s="99">
        <v>56.18</v>
      </c>
      <c r="H28" s="98"/>
      <c r="I28" s="98"/>
      <c r="J28" s="98">
        <v>114.53</v>
      </c>
      <c r="K28" s="99">
        <v>707.8</v>
      </c>
      <c r="L28" s="100"/>
      <c r="M28" s="98">
        <f aca="true" t="shared" si="0" ref="M28:M34">IF(ISNUMBER(K28/G28),IF(NOT(K28/G28=0),K28/G28," ")," ")</f>
        <v>12.59878960484158</v>
      </c>
      <c r="N28" s="96"/>
    </row>
    <row r="29" spans="1:14" s="2" customFormat="1" ht="12.75">
      <c r="A29" s="93">
        <v>2</v>
      </c>
      <c r="B29" s="94" t="s">
        <v>181</v>
      </c>
      <c r="C29" s="95" t="s">
        <v>182</v>
      </c>
      <c r="D29" s="96" t="s">
        <v>180</v>
      </c>
      <c r="E29" s="97">
        <v>108.78</v>
      </c>
      <c r="F29" s="98">
        <v>10.14</v>
      </c>
      <c r="G29" s="99">
        <v>1103.03</v>
      </c>
      <c r="H29" s="98"/>
      <c r="I29" s="98"/>
      <c r="J29" s="98">
        <v>127.69</v>
      </c>
      <c r="K29" s="99">
        <v>13890.12</v>
      </c>
      <c r="L29" s="100"/>
      <c r="M29" s="98">
        <f t="shared" si="0"/>
        <v>12.592694668322713</v>
      </c>
      <c r="N29" s="96"/>
    </row>
    <row r="30" spans="1:14" s="2" customFormat="1" ht="12.75">
      <c r="A30" s="93">
        <v>3</v>
      </c>
      <c r="B30" s="94" t="s">
        <v>183</v>
      </c>
      <c r="C30" s="95" t="s">
        <v>184</v>
      </c>
      <c r="D30" s="96" t="s">
        <v>180</v>
      </c>
      <c r="E30" s="97">
        <v>157.74</v>
      </c>
      <c r="F30" s="98">
        <v>10.33</v>
      </c>
      <c r="G30" s="99">
        <v>1629.45</v>
      </c>
      <c r="H30" s="98"/>
      <c r="I30" s="98"/>
      <c r="J30" s="98">
        <v>130.14</v>
      </c>
      <c r="K30" s="99">
        <v>20528.28</v>
      </c>
      <c r="L30" s="100"/>
      <c r="M30" s="98">
        <f t="shared" si="0"/>
        <v>12.598287765810548</v>
      </c>
      <c r="N30" s="96"/>
    </row>
    <row r="31" spans="1:14" s="2" customFormat="1" ht="12.75">
      <c r="A31" s="93">
        <v>4</v>
      </c>
      <c r="B31" s="94" t="s">
        <v>185</v>
      </c>
      <c r="C31" s="95" t="s">
        <v>186</v>
      </c>
      <c r="D31" s="96" t="s">
        <v>180</v>
      </c>
      <c r="E31" s="97">
        <v>36.81</v>
      </c>
      <c r="F31" s="98">
        <v>10.78</v>
      </c>
      <c r="G31" s="99">
        <v>396.81</v>
      </c>
      <c r="H31" s="98"/>
      <c r="I31" s="98"/>
      <c r="J31" s="98">
        <v>135.81</v>
      </c>
      <c r="K31" s="99">
        <v>4999.17</v>
      </c>
      <c r="L31" s="100"/>
      <c r="M31" s="98">
        <f t="shared" si="0"/>
        <v>12.598397217812051</v>
      </c>
      <c r="N31" s="96"/>
    </row>
    <row r="32" spans="1:14" ht="12.75">
      <c r="A32" s="93">
        <v>5</v>
      </c>
      <c r="B32" s="94" t="s">
        <v>187</v>
      </c>
      <c r="C32" s="95" t="s">
        <v>188</v>
      </c>
      <c r="D32" s="96" t="s">
        <v>180</v>
      </c>
      <c r="E32" s="97">
        <v>143.71</v>
      </c>
      <c r="F32" s="98">
        <v>12.16</v>
      </c>
      <c r="G32" s="99">
        <v>1747.51</v>
      </c>
      <c r="H32" s="98"/>
      <c r="I32" s="98"/>
      <c r="J32" s="98">
        <v>153.11</v>
      </c>
      <c r="K32" s="99">
        <v>22003.44</v>
      </c>
      <c r="L32" s="100"/>
      <c r="M32" s="98">
        <f t="shared" si="0"/>
        <v>12.59130992097327</v>
      </c>
      <c r="N32" s="96"/>
    </row>
    <row r="33" spans="1:14" ht="12.75">
      <c r="A33" s="93">
        <v>6</v>
      </c>
      <c r="B33" s="94">
        <v>2</v>
      </c>
      <c r="C33" s="95" t="s">
        <v>189</v>
      </c>
      <c r="D33" s="96" t="s">
        <v>180</v>
      </c>
      <c r="E33" s="97">
        <v>396.56</v>
      </c>
      <c r="F33" s="98">
        <v>14.95</v>
      </c>
      <c r="G33" s="99">
        <v>5928.58</v>
      </c>
      <c r="H33" s="98"/>
      <c r="I33" s="98"/>
      <c r="J33" s="98">
        <v>271.76</v>
      </c>
      <c r="K33" s="99">
        <v>107769.15</v>
      </c>
      <c r="L33" s="100"/>
      <c r="M33" s="98">
        <f t="shared" si="0"/>
        <v>18.177902634357636</v>
      </c>
      <c r="N33" s="96"/>
    </row>
    <row r="34" spans="1:14" ht="12.75">
      <c r="A34" s="101"/>
      <c r="B34" s="102" t="s">
        <v>190</v>
      </c>
      <c r="C34" s="103" t="s">
        <v>191</v>
      </c>
      <c r="D34" s="104" t="s">
        <v>192</v>
      </c>
      <c r="E34" s="105"/>
      <c r="F34" s="106"/>
      <c r="G34" s="107">
        <v>4932</v>
      </c>
      <c r="H34" s="106"/>
      <c r="I34" s="106"/>
      <c r="J34" s="106"/>
      <c r="K34" s="107">
        <v>62129</v>
      </c>
      <c r="L34" s="108"/>
      <c r="M34" s="106">
        <f t="shared" si="0"/>
        <v>12.597120843471208</v>
      </c>
      <c r="N34" s="104"/>
    </row>
    <row r="35" spans="1:14" ht="17.25" customHeight="1">
      <c r="A35" s="216" t="s">
        <v>193</v>
      </c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</row>
    <row r="36" spans="1:14" ht="33.75">
      <c r="A36" s="93">
        <v>8</v>
      </c>
      <c r="B36" s="94">
        <v>10312</v>
      </c>
      <c r="C36" s="95" t="s">
        <v>194</v>
      </c>
      <c r="D36" s="96" t="s">
        <v>195</v>
      </c>
      <c r="E36" s="97">
        <v>2.14</v>
      </c>
      <c r="F36" s="98">
        <v>83.99</v>
      </c>
      <c r="G36" s="99">
        <v>179.74</v>
      </c>
      <c r="H36" s="98"/>
      <c r="I36" s="98"/>
      <c r="J36" s="98">
        <v>643</v>
      </c>
      <c r="K36" s="99">
        <v>1376.02</v>
      </c>
      <c r="L36" s="100"/>
      <c r="M36" s="98">
        <f aca="true" t="shared" si="1" ref="M36:M52">IF(ISNUMBER(K36/G36),IF(NOT(K36/G36=0),K36/G36," ")," ")</f>
        <v>7.655613664181595</v>
      </c>
      <c r="N36" s="96" t="s">
        <v>196</v>
      </c>
    </row>
    <row r="37" spans="1:14" ht="22.5">
      <c r="A37" s="93">
        <v>9</v>
      </c>
      <c r="B37" s="94">
        <v>21141</v>
      </c>
      <c r="C37" s="95" t="s">
        <v>197</v>
      </c>
      <c r="D37" s="96" t="s">
        <v>195</v>
      </c>
      <c r="E37" s="97">
        <v>0.11</v>
      </c>
      <c r="F37" s="98">
        <v>134.07</v>
      </c>
      <c r="G37" s="99">
        <v>14.75</v>
      </c>
      <c r="H37" s="98"/>
      <c r="I37" s="98"/>
      <c r="J37" s="98">
        <v>801</v>
      </c>
      <c r="K37" s="99">
        <v>88.11</v>
      </c>
      <c r="L37" s="100"/>
      <c r="M37" s="98">
        <f t="shared" si="1"/>
        <v>5.973559322033898</v>
      </c>
      <c r="N37" s="96" t="s">
        <v>196</v>
      </c>
    </row>
    <row r="38" spans="1:14" ht="22.5">
      <c r="A38" s="93">
        <v>10</v>
      </c>
      <c r="B38" s="94">
        <v>30101</v>
      </c>
      <c r="C38" s="95" t="s">
        <v>198</v>
      </c>
      <c r="D38" s="96" t="s">
        <v>195</v>
      </c>
      <c r="E38" s="97">
        <v>49.93</v>
      </c>
      <c r="F38" s="98">
        <v>111.55</v>
      </c>
      <c r="G38" s="99">
        <v>5569.68</v>
      </c>
      <c r="H38" s="98"/>
      <c r="I38" s="98"/>
      <c r="J38" s="98">
        <v>524</v>
      </c>
      <c r="K38" s="99">
        <v>26163.32</v>
      </c>
      <c r="L38" s="100"/>
      <c r="M38" s="98">
        <f t="shared" si="1"/>
        <v>4.697454790939515</v>
      </c>
      <c r="N38" s="96" t="s">
        <v>196</v>
      </c>
    </row>
    <row r="39" spans="1:14" ht="33.75">
      <c r="A39" s="93">
        <v>11</v>
      </c>
      <c r="B39" s="94">
        <v>60248</v>
      </c>
      <c r="C39" s="95" t="s">
        <v>199</v>
      </c>
      <c r="D39" s="96" t="s">
        <v>195</v>
      </c>
      <c r="E39" s="97">
        <v>0.33</v>
      </c>
      <c r="F39" s="98">
        <v>145.69</v>
      </c>
      <c r="G39" s="99">
        <v>48.08</v>
      </c>
      <c r="H39" s="98"/>
      <c r="I39" s="98"/>
      <c r="J39" s="98">
        <v>897</v>
      </c>
      <c r="K39" s="99">
        <v>296.01</v>
      </c>
      <c r="L39" s="100"/>
      <c r="M39" s="98">
        <f t="shared" si="1"/>
        <v>6.156613976705491</v>
      </c>
      <c r="N39" s="96" t="s">
        <v>196</v>
      </c>
    </row>
    <row r="40" spans="1:14" ht="22.5">
      <c r="A40" s="93">
        <v>12</v>
      </c>
      <c r="B40" s="94">
        <v>70149</v>
      </c>
      <c r="C40" s="95" t="s">
        <v>200</v>
      </c>
      <c r="D40" s="96" t="s">
        <v>195</v>
      </c>
      <c r="E40" s="97">
        <v>37.93</v>
      </c>
      <c r="F40" s="98">
        <v>87.96</v>
      </c>
      <c r="G40" s="99">
        <v>3336.33</v>
      </c>
      <c r="H40" s="98"/>
      <c r="I40" s="98"/>
      <c r="J40" s="98">
        <v>723</v>
      </c>
      <c r="K40" s="99">
        <v>27423.39</v>
      </c>
      <c r="L40" s="100"/>
      <c r="M40" s="98">
        <f t="shared" si="1"/>
        <v>8.21962755482821</v>
      </c>
      <c r="N40" s="96" t="s">
        <v>196</v>
      </c>
    </row>
    <row r="41" spans="1:14" ht="22.5">
      <c r="A41" s="93">
        <v>13</v>
      </c>
      <c r="B41" s="94">
        <v>120101</v>
      </c>
      <c r="C41" s="95" t="s">
        <v>201</v>
      </c>
      <c r="D41" s="96" t="s">
        <v>195</v>
      </c>
      <c r="E41" s="97">
        <v>3.14</v>
      </c>
      <c r="F41" s="98">
        <v>124.01</v>
      </c>
      <c r="G41" s="99">
        <v>389.39</v>
      </c>
      <c r="H41" s="98"/>
      <c r="I41" s="98"/>
      <c r="J41" s="98">
        <v>880</v>
      </c>
      <c r="K41" s="99">
        <v>2763.2</v>
      </c>
      <c r="L41" s="100"/>
      <c r="M41" s="98">
        <f t="shared" si="1"/>
        <v>7.0962274326510695</v>
      </c>
      <c r="N41" s="96" t="s">
        <v>196</v>
      </c>
    </row>
    <row r="42" spans="1:14" ht="22.5">
      <c r="A42" s="93">
        <v>14</v>
      </c>
      <c r="B42" s="94">
        <v>120202</v>
      </c>
      <c r="C42" s="95" t="s">
        <v>202</v>
      </c>
      <c r="D42" s="96" t="s">
        <v>195</v>
      </c>
      <c r="E42" s="97">
        <v>17.74</v>
      </c>
      <c r="F42" s="98">
        <v>154.8</v>
      </c>
      <c r="G42" s="99">
        <v>2746.15</v>
      </c>
      <c r="H42" s="98"/>
      <c r="I42" s="98"/>
      <c r="J42" s="98">
        <v>1014</v>
      </c>
      <c r="K42" s="99">
        <v>17988.36</v>
      </c>
      <c r="L42" s="100"/>
      <c r="M42" s="98">
        <f t="shared" si="1"/>
        <v>6.550392367496313</v>
      </c>
      <c r="N42" s="96" t="s">
        <v>196</v>
      </c>
    </row>
    <row r="43" spans="1:14" ht="22.5">
      <c r="A43" s="93">
        <v>15</v>
      </c>
      <c r="B43" s="94">
        <v>120500</v>
      </c>
      <c r="C43" s="95" t="s">
        <v>203</v>
      </c>
      <c r="D43" s="96" t="s">
        <v>195</v>
      </c>
      <c r="E43" s="97">
        <v>9.18</v>
      </c>
      <c r="F43" s="98">
        <v>19.92</v>
      </c>
      <c r="G43" s="99">
        <v>182.87</v>
      </c>
      <c r="H43" s="98"/>
      <c r="I43" s="98"/>
      <c r="J43" s="98">
        <v>74.35</v>
      </c>
      <c r="K43" s="99">
        <v>682.53</v>
      </c>
      <c r="L43" s="100"/>
      <c r="M43" s="98">
        <f t="shared" si="1"/>
        <v>3.732323508503308</v>
      </c>
      <c r="N43" s="96" t="s">
        <v>204</v>
      </c>
    </row>
    <row r="44" spans="1:14" ht="22.5">
      <c r="A44" s="93">
        <v>16</v>
      </c>
      <c r="B44" s="94">
        <v>120711</v>
      </c>
      <c r="C44" s="95" t="s">
        <v>205</v>
      </c>
      <c r="D44" s="96" t="s">
        <v>195</v>
      </c>
      <c r="E44" s="97">
        <v>2.14</v>
      </c>
      <c r="F44" s="98">
        <v>40.34</v>
      </c>
      <c r="G44" s="99">
        <v>86.33</v>
      </c>
      <c r="H44" s="98"/>
      <c r="I44" s="98"/>
      <c r="J44" s="98">
        <v>172.28</v>
      </c>
      <c r="K44" s="99">
        <v>368.68</v>
      </c>
      <c r="L44" s="100"/>
      <c r="M44" s="98">
        <f t="shared" si="1"/>
        <v>4.270589598053979</v>
      </c>
      <c r="N44" s="96" t="s">
        <v>204</v>
      </c>
    </row>
    <row r="45" spans="1:14" ht="22.5">
      <c r="A45" s="93">
        <v>17</v>
      </c>
      <c r="B45" s="94">
        <v>120906</v>
      </c>
      <c r="C45" s="95" t="s">
        <v>206</v>
      </c>
      <c r="D45" s="96" t="s">
        <v>195</v>
      </c>
      <c r="E45" s="97">
        <v>56.05</v>
      </c>
      <c r="F45" s="98">
        <v>83.58</v>
      </c>
      <c r="G45" s="99">
        <v>4684.66</v>
      </c>
      <c r="H45" s="98"/>
      <c r="I45" s="98"/>
      <c r="J45" s="98">
        <v>570</v>
      </c>
      <c r="K45" s="99">
        <v>31948.5</v>
      </c>
      <c r="L45" s="100"/>
      <c r="M45" s="98">
        <f t="shared" si="1"/>
        <v>6.8198118967011485</v>
      </c>
      <c r="N45" s="96" t="s">
        <v>196</v>
      </c>
    </row>
    <row r="46" spans="1:14" ht="22.5">
      <c r="A46" s="93">
        <v>18</v>
      </c>
      <c r="B46" s="94">
        <v>120907</v>
      </c>
      <c r="C46" s="95" t="s">
        <v>207</v>
      </c>
      <c r="D46" s="96" t="s">
        <v>195</v>
      </c>
      <c r="E46" s="97">
        <v>135.03</v>
      </c>
      <c r="F46" s="98">
        <v>125.65</v>
      </c>
      <c r="G46" s="99">
        <v>16966.52</v>
      </c>
      <c r="H46" s="98"/>
      <c r="I46" s="98"/>
      <c r="J46" s="98">
        <v>773</v>
      </c>
      <c r="K46" s="99">
        <v>104378.19</v>
      </c>
      <c r="L46" s="100"/>
      <c r="M46" s="98">
        <f t="shared" si="1"/>
        <v>6.152009369039733</v>
      </c>
      <c r="N46" s="96" t="s">
        <v>196</v>
      </c>
    </row>
    <row r="47" spans="1:14" ht="22.5">
      <c r="A47" s="93">
        <v>19</v>
      </c>
      <c r="B47" s="94">
        <v>120911</v>
      </c>
      <c r="C47" s="95" t="s">
        <v>208</v>
      </c>
      <c r="D47" s="96" t="s">
        <v>195</v>
      </c>
      <c r="E47" s="97">
        <v>49</v>
      </c>
      <c r="F47" s="98">
        <v>217.21</v>
      </c>
      <c r="G47" s="99">
        <v>10643.29</v>
      </c>
      <c r="H47" s="98"/>
      <c r="I47" s="98"/>
      <c r="J47" s="98">
        <v>1147</v>
      </c>
      <c r="K47" s="99">
        <v>56203</v>
      </c>
      <c r="L47" s="100"/>
      <c r="M47" s="98">
        <f t="shared" si="1"/>
        <v>5.280604023755812</v>
      </c>
      <c r="N47" s="96" t="s">
        <v>196</v>
      </c>
    </row>
    <row r="48" spans="1:14" ht="22.5">
      <c r="A48" s="93">
        <v>20</v>
      </c>
      <c r="B48" s="94">
        <v>121601</v>
      </c>
      <c r="C48" s="95" t="s">
        <v>209</v>
      </c>
      <c r="D48" s="96" t="s">
        <v>195</v>
      </c>
      <c r="E48" s="97">
        <v>27.45</v>
      </c>
      <c r="F48" s="98">
        <v>121.07</v>
      </c>
      <c r="G48" s="99">
        <v>3323.37</v>
      </c>
      <c r="H48" s="98"/>
      <c r="I48" s="98"/>
      <c r="J48" s="98">
        <v>667</v>
      </c>
      <c r="K48" s="99">
        <v>18309.15</v>
      </c>
      <c r="L48" s="100"/>
      <c r="M48" s="98">
        <f t="shared" si="1"/>
        <v>5.5092120347719336</v>
      </c>
      <c r="N48" s="96" t="s">
        <v>196</v>
      </c>
    </row>
    <row r="49" spans="1:14" ht="22.5">
      <c r="A49" s="93">
        <v>21</v>
      </c>
      <c r="B49" s="94">
        <v>121803</v>
      </c>
      <c r="C49" s="95" t="s">
        <v>210</v>
      </c>
      <c r="D49" s="96" t="s">
        <v>195</v>
      </c>
      <c r="E49" s="97">
        <v>2.77</v>
      </c>
      <c r="F49" s="98">
        <v>233.03</v>
      </c>
      <c r="G49" s="99">
        <v>645.49</v>
      </c>
      <c r="H49" s="98"/>
      <c r="I49" s="98"/>
      <c r="J49" s="98">
        <v>856.14</v>
      </c>
      <c r="K49" s="99">
        <v>2371.51</v>
      </c>
      <c r="L49" s="100"/>
      <c r="M49" s="98">
        <f t="shared" si="1"/>
        <v>3.673968612991681</v>
      </c>
      <c r="N49" s="96" t="s">
        <v>204</v>
      </c>
    </row>
    <row r="50" spans="1:14" ht="22.5">
      <c r="A50" s="93">
        <v>22</v>
      </c>
      <c r="B50" s="94">
        <v>122000</v>
      </c>
      <c r="C50" s="95" t="s">
        <v>211</v>
      </c>
      <c r="D50" s="96" t="s">
        <v>195</v>
      </c>
      <c r="E50" s="97">
        <v>11.8</v>
      </c>
      <c r="F50" s="98">
        <v>202.8</v>
      </c>
      <c r="G50" s="99">
        <v>2393.04</v>
      </c>
      <c r="H50" s="98"/>
      <c r="I50" s="98"/>
      <c r="J50" s="98">
        <v>1139</v>
      </c>
      <c r="K50" s="99">
        <v>13440.2</v>
      </c>
      <c r="L50" s="100"/>
      <c r="M50" s="98">
        <f t="shared" si="1"/>
        <v>5.616370808678502</v>
      </c>
      <c r="N50" s="96" t="s">
        <v>196</v>
      </c>
    </row>
    <row r="51" spans="1:14" ht="22.5">
      <c r="A51" s="93">
        <v>23</v>
      </c>
      <c r="B51" s="94">
        <v>400001</v>
      </c>
      <c r="C51" s="95" t="s">
        <v>212</v>
      </c>
      <c r="D51" s="96" t="s">
        <v>195</v>
      </c>
      <c r="E51" s="97">
        <v>0.15</v>
      </c>
      <c r="F51" s="98">
        <v>103.2</v>
      </c>
      <c r="G51" s="99">
        <v>15.48</v>
      </c>
      <c r="H51" s="98"/>
      <c r="I51" s="98"/>
      <c r="J51" s="98">
        <v>616</v>
      </c>
      <c r="K51" s="99">
        <v>92.4</v>
      </c>
      <c r="L51" s="100"/>
      <c r="M51" s="98">
        <f t="shared" si="1"/>
        <v>5.9689922480620154</v>
      </c>
      <c r="N51" s="96" t="s">
        <v>196</v>
      </c>
    </row>
    <row r="52" spans="1:14" ht="12.75">
      <c r="A52" s="101"/>
      <c r="B52" s="102" t="s">
        <v>190</v>
      </c>
      <c r="C52" s="103" t="s">
        <v>213</v>
      </c>
      <c r="D52" s="104" t="s">
        <v>192</v>
      </c>
      <c r="E52" s="105"/>
      <c r="F52" s="106"/>
      <c r="G52" s="107">
        <v>52280</v>
      </c>
      <c r="H52" s="106"/>
      <c r="I52" s="106"/>
      <c r="J52" s="106"/>
      <c r="K52" s="107">
        <v>311375</v>
      </c>
      <c r="L52" s="108"/>
      <c r="M52" s="106">
        <f t="shared" si="1"/>
        <v>5.955910482019893</v>
      </c>
      <c r="N52" s="104"/>
    </row>
    <row r="53" spans="1:14" ht="17.25" customHeight="1">
      <c r="A53" s="216" t="s">
        <v>214</v>
      </c>
      <c r="B53" s="176"/>
      <c r="C53" s="176"/>
      <c r="D53" s="176"/>
      <c r="E53" s="176"/>
      <c r="F53" s="176"/>
      <c r="G53" s="176"/>
      <c r="H53" s="176"/>
      <c r="I53" s="176"/>
      <c r="J53" s="176"/>
      <c r="K53" s="176"/>
      <c r="L53" s="176"/>
      <c r="M53" s="176"/>
      <c r="N53" s="176"/>
    </row>
    <row r="54" spans="1:14" ht="33.75">
      <c r="A54" s="93">
        <v>25</v>
      </c>
      <c r="B54" s="94" t="s">
        <v>215</v>
      </c>
      <c r="C54" s="95" t="s">
        <v>216</v>
      </c>
      <c r="D54" s="96" t="s">
        <v>217</v>
      </c>
      <c r="E54" s="97">
        <v>0.02294</v>
      </c>
      <c r="F54" s="98">
        <v>10190</v>
      </c>
      <c r="G54" s="99">
        <v>233.76</v>
      </c>
      <c r="H54" s="98">
        <v>74449</v>
      </c>
      <c r="I54" s="98">
        <v>1707.86</v>
      </c>
      <c r="J54" s="98">
        <v>76249</v>
      </c>
      <c r="K54" s="99">
        <v>1749.15</v>
      </c>
      <c r="L54" s="100"/>
      <c r="M54" s="98">
        <f aca="true" t="shared" si="2" ref="M54:M61">IF(ISNUMBER(K54/G54),IF(NOT(K54/G54=0),K54/G54," ")," ")</f>
        <v>7.4826745379876805</v>
      </c>
      <c r="N54" s="96" t="s">
        <v>218</v>
      </c>
    </row>
    <row r="55" spans="1:14" ht="33.75">
      <c r="A55" s="93">
        <v>26</v>
      </c>
      <c r="B55" s="94" t="s">
        <v>219</v>
      </c>
      <c r="C55" s="95" t="s">
        <v>220</v>
      </c>
      <c r="D55" s="96" t="s">
        <v>217</v>
      </c>
      <c r="E55" s="97">
        <v>0.07104</v>
      </c>
      <c r="F55" s="98">
        <v>3030</v>
      </c>
      <c r="G55" s="99">
        <v>215.25</v>
      </c>
      <c r="H55" s="98">
        <v>11316</v>
      </c>
      <c r="I55" s="98">
        <v>803.89</v>
      </c>
      <c r="J55" s="98">
        <v>11828.34</v>
      </c>
      <c r="K55" s="99">
        <v>840.28</v>
      </c>
      <c r="L55" s="100"/>
      <c r="M55" s="98">
        <f t="shared" si="2"/>
        <v>3.903739837398374</v>
      </c>
      <c r="N55" s="96" t="s">
        <v>221</v>
      </c>
    </row>
    <row r="56" spans="1:14" ht="33.75">
      <c r="A56" s="93">
        <v>27</v>
      </c>
      <c r="B56" s="94" t="s">
        <v>222</v>
      </c>
      <c r="C56" s="95" t="s">
        <v>223</v>
      </c>
      <c r="D56" s="96" t="s">
        <v>217</v>
      </c>
      <c r="E56" s="97">
        <v>9.814</v>
      </c>
      <c r="F56" s="98">
        <v>2970</v>
      </c>
      <c r="G56" s="99">
        <v>29147.58</v>
      </c>
      <c r="H56" s="98">
        <v>13758.65</v>
      </c>
      <c r="I56" s="98">
        <v>135027.39</v>
      </c>
      <c r="J56" s="98">
        <v>14460.94</v>
      </c>
      <c r="K56" s="99">
        <v>141919.67</v>
      </c>
      <c r="L56" s="100"/>
      <c r="M56" s="98">
        <f t="shared" si="2"/>
        <v>4.869003533054888</v>
      </c>
      <c r="N56" s="96" t="s">
        <v>224</v>
      </c>
    </row>
    <row r="57" spans="1:14" ht="33.75">
      <c r="A57" s="93">
        <v>28</v>
      </c>
      <c r="B57" s="94" t="s">
        <v>225</v>
      </c>
      <c r="C57" s="95" t="s">
        <v>226</v>
      </c>
      <c r="D57" s="96" t="s">
        <v>227</v>
      </c>
      <c r="E57" s="97">
        <v>0.555</v>
      </c>
      <c r="F57" s="98">
        <v>996</v>
      </c>
      <c r="G57" s="99">
        <v>552.78</v>
      </c>
      <c r="H57" s="98">
        <v>7040</v>
      </c>
      <c r="I57" s="98">
        <v>3907.2</v>
      </c>
      <c r="J57" s="98">
        <v>7292.38</v>
      </c>
      <c r="K57" s="99">
        <v>4047.27</v>
      </c>
      <c r="L57" s="100"/>
      <c r="M57" s="98">
        <f t="shared" si="2"/>
        <v>7.321665038532509</v>
      </c>
      <c r="N57" s="96" t="s">
        <v>228</v>
      </c>
    </row>
    <row r="58" spans="1:14" ht="45">
      <c r="A58" s="93">
        <v>29</v>
      </c>
      <c r="B58" s="94" t="s">
        <v>229</v>
      </c>
      <c r="C58" s="95" t="s">
        <v>230</v>
      </c>
      <c r="D58" s="96" t="s">
        <v>227</v>
      </c>
      <c r="E58" s="97">
        <v>64.02</v>
      </c>
      <c r="F58" s="98">
        <v>125</v>
      </c>
      <c r="G58" s="99">
        <v>8002.5</v>
      </c>
      <c r="H58" s="98">
        <v>467.56</v>
      </c>
      <c r="I58" s="98">
        <v>29933.19</v>
      </c>
      <c r="J58" s="98">
        <v>745.61</v>
      </c>
      <c r="K58" s="99">
        <v>47733.95</v>
      </c>
      <c r="L58" s="100"/>
      <c r="M58" s="98">
        <f t="shared" si="2"/>
        <v>5.96487972508591</v>
      </c>
      <c r="N58" s="96" t="s">
        <v>231</v>
      </c>
    </row>
    <row r="59" spans="1:14" ht="56.25">
      <c r="A59" s="93">
        <v>30</v>
      </c>
      <c r="B59" s="94" t="s">
        <v>232</v>
      </c>
      <c r="C59" s="95" t="s">
        <v>233</v>
      </c>
      <c r="D59" s="96" t="s">
        <v>227</v>
      </c>
      <c r="E59" s="97">
        <v>806.6</v>
      </c>
      <c r="F59" s="98">
        <v>122</v>
      </c>
      <c r="G59" s="99">
        <v>98405.2</v>
      </c>
      <c r="H59" s="98">
        <v>349.69</v>
      </c>
      <c r="I59" s="98">
        <v>282059.95</v>
      </c>
      <c r="J59" s="98">
        <v>718.71</v>
      </c>
      <c r="K59" s="99">
        <v>579711.49</v>
      </c>
      <c r="L59" s="100"/>
      <c r="M59" s="98">
        <f t="shared" si="2"/>
        <v>5.89106561441875</v>
      </c>
      <c r="N59" s="96" t="s">
        <v>234</v>
      </c>
    </row>
    <row r="60" spans="1:14" ht="33.75">
      <c r="A60" s="93">
        <v>31</v>
      </c>
      <c r="B60" s="94" t="s">
        <v>235</v>
      </c>
      <c r="C60" s="95" t="s">
        <v>236</v>
      </c>
      <c r="D60" s="96" t="s">
        <v>227</v>
      </c>
      <c r="E60" s="97">
        <v>220.84</v>
      </c>
      <c r="F60" s="98">
        <v>3.11</v>
      </c>
      <c r="G60" s="99">
        <v>686.8</v>
      </c>
      <c r="H60" s="98">
        <v>22.11</v>
      </c>
      <c r="I60" s="98">
        <v>4882.76</v>
      </c>
      <c r="J60" s="98">
        <v>22.11</v>
      </c>
      <c r="K60" s="99">
        <v>4882.76</v>
      </c>
      <c r="L60" s="100"/>
      <c r="M60" s="98">
        <f t="shared" si="2"/>
        <v>7.109435061153175</v>
      </c>
      <c r="N60" s="96" t="s">
        <v>237</v>
      </c>
    </row>
    <row r="61" spans="1:14" ht="12.75">
      <c r="A61" s="101"/>
      <c r="B61" s="102" t="s">
        <v>190</v>
      </c>
      <c r="C61" s="103" t="s">
        <v>238</v>
      </c>
      <c r="D61" s="104" t="s">
        <v>192</v>
      </c>
      <c r="E61" s="105"/>
      <c r="F61" s="106"/>
      <c r="G61" s="107">
        <v>539593</v>
      </c>
      <c r="H61" s="106"/>
      <c r="I61" s="106"/>
      <c r="J61" s="106"/>
      <c r="K61" s="107">
        <v>2672340</v>
      </c>
      <c r="L61" s="108"/>
      <c r="M61" s="106">
        <f t="shared" si="2"/>
        <v>4.952510503286737</v>
      </c>
      <c r="N61" s="104"/>
    </row>
    <row r="62" spans="1:14" ht="17.25" customHeight="1">
      <c r="A62" s="216" t="s">
        <v>239</v>
      </c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</row>
    <row r="63" spans="1:14" ht="22.5">
      <c r="A63" s="93">
        <v>33</v>
      </c>
      <c r="B63" s="94" t="s">
        <v>240</v>
      </c>
      <c r="C63" s="95" t="s">
        <v>241</v>
      </c>
      <c r="D63" s="96" t="s">
        <v>195</v>
      </c>
      <c r="E63" s="97">
        <v>8.51</v>
      </c>
      <c r="F63" s="98">
        <v>124.01</v>
      </c>
      <c r="G63" s="99">
        <v>1055.33</v>
      </c>
      <c r="H63" s="98"/>
      <c r="I63" s="98"/>
      <c r="J63" s="98">
        <v>880</v>
      </c>
      <c r="K63" s="99">
        <v>7488.8</v>
      </c>
      <c r="L63" s="100"/>
      <c r="M63" s="98">
        <f>IF(ISNUMBER(K63/G63),IF(NOT(K63/G63=0),K63/G63," ")," ")</f>
        <v>7.096168970843244</v>
      </c>
      <c r="N63" s="96" t="s">
        <v>196</v>
      </c>
    </row>
    <row r="64" spans="1:14" ht="12.75">
      <c r="A64" s="101"/>
      <c r="B64" s="102" t="s">
        <v>190</v>
      </c>
      <c r="C64" s="103" t="s">
        <v>213</v>
      </c>
      <c r="D64" s="104" t="s">
        <v>192</v>
      </c>
      <c r="E64" s="105"/>
      <c r="F64" s="106"/>
      <c r="G64" s="107">
        <v>52280</v>
      </c>
      <c r="H64" s="106"/>
      <c r="I64" s="106"/>
      <c r="J64" s="106"/>
      <c r="K64" s="107">
        <v>311375</v>
      </c>
      <c r="L64" s="108"/>
      <c r="M64" s="106">
        <f>IF(ISNUMBER(K64/G64),IF(NOT(K64/G64=0),K64/G64," ")," ")</f>
        <v>5.955910482019893</v>
      </c>
      <c r="N64" s="104"/>
    </row>
    <row r="65" spans="1:14" ht="17.25" customHeight="1">
      <c r="A65" s="216" t="s">
        <v>242</v>
      </c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</row>
    <row r="66" spans="1:14" ht="33.75">
      <c r="A66" s="93">
        <v>35</v>
      </c>
      <c r="B66" s="94" t="s">
        <v>243</v>
      </c>
      <c r="C66" s="95" t="s">
        <v>220</v>
      </c>
      <c r="D66" s="96" t="s">
        <v>217</v>
      </c>
      <c r="E66" s="97">
        <v>9.528</v>
      </c>
      <c r="F66" s="98">
        <v>3030</v>
      </c>
      <c r="G66" s="99">
        <v>28869.84</v>
      </c>
      <c r="H66" s="98">
        <v>11316</v>
      </c>
      <c r="I66" s="98">
        <v>107818.85</v>
      </c>
      <c r="J66" s="98">
        <v>11828.34</v>
      </c>
      <c r="K66" s="99">
        <v>112700.42</v>
      </c>
      <c r="L66" s="100"/>
      <c r="M66" s="98">
        <f>IF(ISNUMBER(K66/G66),IF(NOT(K66/G66=0),K66/G66," ")," ")</f>
        <v>3.9037424523308752</v>
      </c>
      <c r="N66" s="96" t="s">
        <v>221</v>
      </c>
    </row>
    <row r="67" spans="1:14" ht="33.75">
      <c r="A67" s="93">
        <v>36</v>
      </c>
      <c r="B67" s="94" t="s">
        <v>244</v>
      </c>
      <c r="C67" s="95" t="s">
        <v>223</v>
      </c>
      <c r="D67" s="96" t="s">
        <v>217</v>
      </c>
      <c r="E67" s="97">
        <v>-9.528</v>
      </c>
      <c r="F67" s="98">
        <v>2970</v>
      </c>
      <c r="G67" s="99">
        <v>-28298.16</v>
      </c>
      <c r="H67" s="98">
        <v>13758.65</v>
      </c>
      <c r="I67" s="98">
        <v>-131092.42</v>
      </c>
      <c r="J67" s="98">
        <v>14460.94</v>
      </c>
      <c r="K67" s="99">
        <v>-137783.84</v>
      </c>
      <c r="L67" s="100"/>
      <c r="M67" s="98">
        <f>IF(ISNUMBER(K67/G67),IF(NOT(K67/G67=0),K67/G67," ")," ")</f>
        <v>4.869003497047157</v>
      </c>
      <c r="N67" s="96" t="s">
        <v>224</v>
      </c>
    </row>
    <row r="68" spans="1:14" ht="33.75">
      <c r="A68" s="93">
        <v>37</v>
      </c>
      <c r="B68" s="94" t="s">
        <v>245</v>
      </c>
      <c r="C68" s="95" t="s">
        <v>246</v>
      </c>
      <c r="D68" s="96" t="s">
        <v>227</v>
      </c>
      <c r="E68" s="97">
        <v>844.24</v>
      </c>
      <c r="F68" s="98">
        <v>97</v>
      </c>
      <c r="G68" s="99">
        <v>81891.28</v>
      </c>
      <c r="H68" s="98">
        <v>205</v>
      </c>
      <c r="I68" s="98">
        <v>173069.2</v>
      </c>
      <c r="J68" s="98">
        <v>425.01</v>
      </c>
      <c r="K68" s="99">
        <v>358810.44</v>
      </c>
      <c r="L68" s="100"/>
      <c r="M68" s="98">
        <f>IF(ISNUMBER(K68/G68),IF(NOT(K68/G68=0),K68/G68," ")," ")</f>
        <v>4.381546362445428</v>
      </c>
      <c r="N68" s="96" t="s">
        <v>247</v>
      </c>
    </row>
    <row r="69" spans="1:14" ht="56.25">
      <c r="A69" s="93">
        <v>38</v>
      </c>
      <c r="B69" s="94" t="s">
        <v>248</v>
      </c>
      <c r="C69" s="95" t="s">
        <v>249</v>
      </c>
      <c r="D69" s="96" t="s">
        <v>217</v>
      </c>
      <c r="E69" s="97">
        <v>626</v>
      </c>
      <c r="F69" s="98">
        <v>511</v>
      </c>
      <c r="G69" s="99">
        <v>319886</v>
      </c>
      <c r="H69" s="98">
        <v>2329</v>
      </c>
      <c r="I69" s="98">
        <v>1457954</v>
      </c>
      <c r="J69" s="98">
        <v>2488.38</v>
      </c>
      <c r="K69" s="99">
        <v>1557725.88</v>
      </c>
      <c r="L69" s="100"/>
      <c r="M69" s="98">
        <f>IF(ISNUMBER(K69/G69),IF(NOT(K69/G69=0),K69/G69," ")," ")</f>
        <v>4.869628180039139</v>
      </c>
      <c r="N69" s="96" t="s">
        <v>250</v>
      </c>
    </row>
    <row r="70" spans="1:14" ht="17.25" customHeight="1">
      <c r="A70" s="214" t="s">
        <v>251</v>
      </c>
      <c r="B70" s="215"/>
      <c r="C70" s="215"/>
      <c r="D70" s="215"/>
      <c r="E70" s="215"/>
      <c r="F70" s="215"/>
      <c r="G70" s="215"/>
      <c r="H70" s="215"/>
      <c r="I70" s="215"/>
      <c r="J70" s="215"/>
      <c r="K70" s="215"/>
      <c r="L70" s="215"/>
      <c r="M70" s="215"/>
      <c r="N70" s="215"/>
    </row>
    <row r="71" spans="1:14" ht="17.25" customHeight="1">
      <c r="A71" s="216" t="s">
        <v>214</v>
      </c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</row>
    <row r="72" spans="1:14" ht="33.75">
      <c r="A72" s="93">
        <v>39</v>
      </c>
      <c r="B72" s="94" t="s">
        <v>252</v>
      </c>
      <c r="C72" s="95" t="s">
        <v>253</v>
      </c>
      <c r="D72" s="96" t="s">
        <v>227</v>
      </c>
      <c r="E72" s="97"/>
      <c r="F72" s="98">
        <v>116</v>
      </c>
      <c r="G72" s="99"/>
      <c r="H72" s="98">
        <v>186</v>
      </c>
      <c r="I72" s="98"/>
      <c r="J72" s="98">
        <v>370.2</v>
      </c>
      <c r="K72" s="99"/>
      <c r="L72" s="100"/>
      <c r="M72" s="98" t="str">
        <f>IF(ISNUMBER(K72/G72),IF(NOT(K72/G72=0),K72/G72," ")," ")</f>
        <v> </v>
      </c>
      <c r="N72" s="96" t="s">
        <v>254</v>
      </c>
    </row>
    <row r="73" spans="1:14" ht="12.75">
      <c r="A73" s="93">
        <v>40</v>
      </c>
      <c r="B73" s="94" t="s">
        <v>255</v>
      </c>
      <c r="C73" s="95" t="s">
        <v>256</v>
      </c>
      <c r="D73" s="96" t="s">
        <v>217</v>
      </c>
      <c r="E73" s="97">
        <v>626</v>
      </c>
      <c r="F73" s="98"/>
      <c r="G73" s="99"/>
      <c r="H73" s="98"/>
      <c r="I73" s="98"/>
      <c r="J73" s="98"/>
      <c r="K73" s="99"/>
      <c r="L73" s="100"/>
      <c r="M73" s="98" t="str">
        <f>IF(ISNUMBER(K73/G73),IF(NOT(K73/G73=0),K73/G73," ")," ")</f>
        <v> </v>
      </c>
      <c r="N73" s="96"/>
    </row>
    <row r="74" spans="1:14" ht="12.75">
      <c r="A74" s="109"/>
      <c r="B74" s="110" t="s">
        <v>190</v>
      </c>
      <c r="C74" s="111" t="s">
        <v>238</v>
      </c>
      <c r="D74" s="112" t="s">
        <v>192</v>
      </c>
      <c r="E74" s="113"/>
      <c r="F74" s="114"/>
      <c r="G74" s="115">
        <v>539593</v>
      </c>
      <c r="H74" s="114"/>
      <c r="I74" s="114"/>
      <c r="J74" s="114"/>
      <c r="K74" s="115">
        <v>2672340</v>
      </c>
      <c r="L74" s="116"/>
      <c r="M74" s="114">
        <f>IF(ISNUMBER(K74/G74),IF(NOT(K74/G74=0),K74/G74," ")," ")</f>
        <v>4.952510503286737</v>
      </c>
      <c r="N74" s="112"/>
    </row>
    <row r="75" spans="1:14" ht="12.75">
      <c r="A75" s="217" t="s">
        <v>146</v>
      </c>
      <c r="B75" s="174"/>
      <c r="C75" s="174"/>
      <c r="D75" s="174"/>
      <c r="E75" s="174"/>
      <c r="F75" s="174"/>
      <c r="G75" s="117">
        <v>596805</v>
      </c>
      <c r="H75" s="118"/>
      <c r="I75" s="118"/>
      <c r="J75" s="118"/>
      <c r="K75" s="117">
        <v>3045844</v>
      </c>
      <c r="L75" s="119"/>
      <c r="M75" s="117">
        <f aca="true" ca="1" t="shared" si="3" ref="M75:M87">IF(ISNUMBER(INDIRECT("K"&amp;ROW())/INDIRECT("G"&amp;ROW())),INDIRECT("K"&amp;ROW())/INDIRECT("G"&amp;ROW())," ")</f>
        <v>5.103583247459388</v>
      </c>
      <c r="N75" s="120" t="s">
        <v>257</v>
      </c>
    </row>
    <row r="76" spans="1:14" ht="12.75">
      <c r="A76" s="217" t="s">
        <v>134</v>
      </c>
      <c r="B76" s="174"/>
      <c r="C76" s="174"/>
      <c r="D76" s="174"/>
      <c r="E76" s="174"/>
      <c r="F76" s="174"/>
      <c r="G76" s="117"/>
      <c r="H76" s="118"/>
      <c r="I76" s="118"/>
      <c r="J76" s="118"/>
      <c r="K76" s="117"/>
      <c r="L76" s="119"/>
      <c r="M76" s="117" t="str">
        <f ca="1" t="shared" si="3"/>
        <v> </v>
      </c>
      <c r="N76" s="120" t="s">
        <v>257</v>
      </c>
    </row>
    <row r="77" spans="1:14" ht="12.75">
      <c r="A77" s="217" t="s">
        <v>135</v>
      </c>
      <c r="B77" s="174"/>
      <c r="C77" s="174"/>
      <c r="D77" s="174"/>
      <c r="E77" s="174"/>
      <c r="F77" s="174"/>
      <c r="G77" s="117">
        <v>11428</v>
      </c>
      <c r="H77" s="118"/>
      <c r="I77" s="118"/>
      <c r="J77" s="118"/>
      <c r="K77" s="117">
        <v>143899</v>
      </c>
      <c r="L77" s="119"/>
      <c r="M77" s="117">
        <f ca="1" t="shared" si="3"/>
        <v>12.59179208960448</v>
      </c>
      <c r="N77" s="120" t="s">
        <v>257</v>
      </c>
    </row>
    <row r="78" spans="1:14" ht="12.75">
      <c r="A78" s="217" t="s">
        <v>136</v>
      </c>
      <c r="B78" s="174"/>
      <c r="C78" s="174"/>
      <c r="D78" s="174"/>
      <c r="E78" s="174"/>
      <c r="F78" s="174"/>
      <c r="G78" s="117">
        <v>539593</v>
      </c>
      <c r="H78" s="118"/>
      <c r="I78" s="118"/>
      <c r="J78" s="118"/>
      <c r="K78" s="117">
        <v>2672340</v>
      </c>
      <c r="L78" s="119"/>
      <c r="M78" s="117">
        <f ca="1" t="shared" si="3"/>
        <v>4.952510503286737</v>
      </c>
      <c r="N78" s="120" t="s">
        <v>257</v>
      </c>
    </row>
    <row r="79" spans="1:14" ht="12.75">
      <c r="A79" s="217" t="s">
        <v>137</v>
      </c>
      <c r="B79" s="174"/>
      <c r="C79" s="174"/>
      <c r="D79" s="174"/>
      <c r="E79" s="174"/>
      <c r="F79" s="174"/>
      <c r="G79" s="117">
        <v>52280</v>
      </c>
      <c r="H79" s="118"/>
      <c r="I79" s="118"/>
      <c r="J79" s="118"/>
      <c r="K79" s="117">
        <v>311375</v>
      </c>
      <c r="L79" s="119"/>
      <c r="M79" s="117">
        <f ca="1" t="shared" si="3"/>
        <v>5.955910482019893</v>
      </c>
      <c r="N79" s="120" t="s">
        <v>257</v>
      </c>
    </row>
    <row r="80" spans="1:14" ht="12.75">
      <c r="A80" s="218" t="s">
        <v>138</v>
      </c>
      <c r="B80" s="176"/>
      <c r="C80" s="176"/>
      <c r="D80" s="176"/>
      <c r="E80" s="176"/>
      <c r="F80" s="176"/>
      <c r="G80" s="117">
        <v>15604</v>
      </c>
      <c r="H80" s="118"/>
      <c r="I80" s="118"/>
      <c r="J80" s="118"/>
      <c r="K80" s="117">
        <v>196483</v>
      </c>
      <c r="L80" s="119"/>
      <c r="M80" s="117">
        <f ca="1" t="shared" si="3"/>
        <v>12.591835426813638</v>
      </c>
      <c r="N80" s="120" t="s">
        <v>257</v>
      </c>
    </row>
    <row r="81" spans="1:14" ht="12.75">
      <c r="A81" s="218" t="s">
        <v>139</v>
      </c>
      <c r="B81" s="176"/>
      <c r="C81" s="176"/>
      <c r="D81" s="176"/>
      <c r="E81" s="176"/>
      <c r="F81" s="176"/>
      <c r="G81" s="117">
        <v>10271</v>
      </c>
      <c r="H81" s="118"/>
      <c r="I81" s="118"/>
      <c r="J81" s="118"/>
      <c r="K81" s="117">
        <v>129331</v>
      </c>
      <c r="L81" s="119"/>
      <c r="M81" s="117">
        <f ca="1" t="shared" si="3"/>
        <v>12.59186057832733</v>
      </c>
      <c r="N81" s="120" t="s">
        <v>257</v>
      </c>
    </row>
    <row r="82" spans="1:14" ht="12.75">
      <c r="A82" s="218" t="s">
        <v>147</v>
      </c>
      <c r="B82" s="176"/>
      <c r="C82" s="176"/>
      <c r="D82" s="176"/>
      <c r="E82" s="176"/>
      <c r="F82" s="176"/>
      <c r="G82" s="117"/>
      <c r="H82" s="118"/>
      <c r="I82" s="118"/>
      <c r="J82" s="118"/>
      <c r="K82" s="117"/>
      <c r="L82" s="119"/>
      <c r="M82" s="117" t="str">
        <f ca="1" t="shared" si="3"/>
        <v> </v>
      </c>
      <c r="N82" s="120" t="s">
        <v>257</v>
      </c>
    </row>
    <row r="83" spans="1:14" ht="12.75">
      <c r="A83" s="217" t="s">
        <v>141</v>
      </c>
      <c r="B83" s="174"/>
      <c r="C83" s="174"/>
      <c r="D83" s="174"/>
      <c r="E83" s="174"/>
      <c r="F83" s="174"/>
      <c r="G83" s="117">
        <v>1010</v>
      </c>
      <c r="H83" s="118"/>
      <c r="I83" s="118"/>
      <c r="J83" s="118"/>
      <c r="K83" s="117">
        <v>8301</v>
      </c>
      <c r="L83" s="119"/>
      <c r="M83" s="117">
        <f ca="1" t="shared" si="3"/>
        <v>8.218811881188119</v>
      </c>
      <c r="N83" s="120" t="s">
        <v>257</v>
      </c>
    </row>
    <row r="84" spans="1:14" ht="12.75">
      <c r="A84" s="217" t="s">
        <v>142</v>
      </c>
      <c r="B84" s="174"/>
      <c r="C84" s="174"/>
      <c r="D84" s="174"/>
      <c r="E84" s="174"/>
      <c r="F84" s="174"/>
      <c r="G84" s="117">
        <v>408662</v>
      </c>
      <c r="H84" s="118"/>
      <c r="I84" s="118"/>
      <c r="J84" s="118"/>
      <c r="K84" s="117">
        <v>1948772</v>
      </c>
      <c r="L84" s="119"/>
      <c r="M84" s="117">
        <f ca="1" t="shared" si="3"/>
        <v>4.768664568763428</v>
      </c>
      <c r="N84" s="120" t="s">
        <v>257</v>
      </c>
    </row>
    <row r="85" spans="1:14" ht="12.75">
      <c r="A85" s="217" t="s">
        <v>143</v>
      </c>
      <c r="B85" s="174"/>
      <c r="C85" s="174"/>
      <c r="D85" s="174"/>
      <c r="E85" s="174"/>
      <c r="F85" s="174"/>
      <c r="G85" s="117">
        <v>213008</v>
      </c>
      <c r="H85" s="118"/>
      <c r="I85" s="118"/>
      <c r="J85" s="118"/>
      <c r="K85" s="117">
        <v>1414585</v>
      </c>
      <c r="L85" s="119"/>
      <c r="M85" s="117">
        <f ca="1" t="shared" si="3"/>
        <v>6.640994704424247</v>
      </c>
      <c r="N85" s="120" t="s">
        <v>257</v>
      </c>
    </row>
    <row r="86" spans="1:14" ht="12.75">
      <c r="A86" s="217" t="s">
        <v>144</v>
      </c>
      <c r="B86" s="174"/>
      <c r="C86" s="174"/>
      <c r="D86" s="174"/>
      <c r="E86" s="174"/>
      <c r="F86" s="174"/>
      <c r="G86" s="117">
        <v>622680</v>
      </c>
      <c r="H86" s="118"/>
      <c r="I86" s="118"/>
      <c r="J86" s="118"/>
      <c r="K86" s="117">
        <v>3371658</v>
      </c>
      <c r="L86" s="119"/>
      <c r="M86" s="117">
        <f ca="1" t="shared" si="3"/>
        <v>5.414752360763153</v>
      </c>
      <c r="N86" s="120" t="s">
        <v>257</v>
      </c>
    </row>
    <row r="87" spans="1:14" ht="12.75">
      <c r="A87" s="218" t="s">
        <v>148</v>
      </c>
      <c r="B87" s="176"/>
      <c r="C87" s="176"/>
      <c r="D87" s="176"/>
      <c r="E87" s="176"/>
      <c r="F87" s="176"/>
      <c r="G87" s="117">
        <v>622680</v>
      </c>
      <c r="H87" s="118"/>
      <c r="I87" s="118"/>
      <c r="J87" s="118"/>
      <c r="K87" s="117">
        <v>3371658</v>
      </c>
      <c r="L87" s="119"/>
      <c r="M87" s="117">
        <f ca="1" t="shared" si="3"/>
        <v>5.414752360763153</v>
      </c>
      <c r="N87" s="120" t="s">
        <v>257</v>
      </c>
    </row>
    <row r="88" spans="1:14" ht="12.75">
      <c r="A88" s="25"/>
      <c r="B88" s="156" t="s">
        <v>318</v>
      </c>
      <c r="C88" s="156"/>
      <c r="G88" s="35"/>
      <c r="H88" s="36"/>
      <c r="I88" s="36"/>
      <c r="J88" s="36"/>
      <c r="K88" s="152">
        <v>506898</v>
      </c>
      <c r="L88" s="31"/>
      <c r="M88" s="35"/>
      <c r="N88" s="25"/>
    </row>
    <row r="89" spans="1:14" ht="12.75">
      <c r="A89" s="1"/>
      <c r="B89" s="8" t="s">
        <v>319</v>
      </c>
      <c r="C89" s="8"/>
      <c r="D89" s="2"/>
      <c r="E89" s="2"/>
      <c r="F89" s="2"/>
      <c r="G89" s="2"/>
      <c r="H89" s="2"/>
      <c r="I89" s="2"/>
      <c r="J89" s="2"/>
      <c r="K89" s="8">
        <v>3978556</v>
      </c>
      <c r="L89" s="32"/>
      <c r="M89" s="2"/>
      <c r="N89" s="2"/>
    </row>
    <row r="90" spans="1:14" ht="12.75">
      <c r="A90" s="153"/>
      <c r="B90" s="154"/>
      <c r="C90" s="154"/>
      <c r="D90" s="2"/>
      <c r="E90" s="2"/>
      <c r="F90" s="2"/>
      <c r="G90" s="2"/>
      <c r="H90" s="2"/>
      <c r="I90" s="2"/>
      <c r="J90" s="2"/>
      <c r="K90" s="2"/>
      <c r="L90" s="32"/>
      <c r="M90" s="2"/>
      <c r="N90" s="2"/>
    </row>
    <row r="91" spans="1:14" ht="12.75">
      <c r="A91" s="155"/>
      <c r="B91" s="154" t="s">
        <v>329</v>
      </c>
      <c r="C91" s="154"/>
      <c r="D91" s="2"/>
      <c r="E91" s="2"/>
      <c r="F91" s="2"/>
      <c r="G91" s="2"/>
      <c r="H91" s="2"/>
      <c r="I91" s="2"/>
      <c r="J91" s="2"/>
      <c r="K91" s="2"/>
      <c r="L91" s="32"/>
      <c r="M91" s="2"/>
      <c r="N91" s="2"/>
    </row>
    <row r="92" spans="1:14" ht="12.75">
      <c r="A92" s="153"/>
      <c r="B92" s="154" t="s">
        <v>330</v>
      </c>
      <c r="C92" s="154"/>
      <c r="D92" s="2"/>
      <c r="E92" s="2"/>
      <c r="F92" s="2"/>
      <c r="G92" s="2"/>
      <c r="H92" s="2"/>
      <c r="I92" s="2"/>
      <c r="J92" s="2"/>
      <c r="K92" s="2"/>
      <c r="L92" s="32"/>
      <c r="M92" s="2"/>
      <c r="N92" s="2"/>
    </row>
  </sheetData>
  <sheetProtection/>
  <mergeCells count="51">
    <mergeCell ref="A87:F87"/>
    <mergeCell ref="A79:F79"/>
    <mergeCell ref="A80:F80"/>
    <mergeCell ref="A81:F81"/>
    <mergeCell ref="A82:F82"/>
    <mergeCell ref="A83:F83"/>
    <mergeCell ref="A84:F84"/>
    <mergeCell ref="A75:F75"/>
    <mergeCell ref="A76:F76"/>
    <mergeCell ref="A77:F77"/>
    <mergeCell ref="A78:F78"/>
    <mergeCell ref="A85:F85"/>
    <mergeCell ref="A86:F86"/>
    <mergeCell ref="A35:N35"/>
    <mergeCell ref="A53:N53"/>
    <mergeCell ref="A62:N62"/>
    <mergeCell ref="A65:N65"/>
    <mergeCell ref="A70:N70"/>
    <mergeCell ref="A71:N71"/>
    <mergeCell ref="A22:A24"/>
    <mergeCell ref="B22:B24"/>
    <mergeCell ref="C22:C24"/>
    <mergeCell ref="E22:E24"/>
    <mergeCell ref="A26:N26"/>
    <mergeCell ref="A27:N27"/>
    <mergeCell ref="J16:K16"/>
    <mergeCell ref="M22:M24"/>
    <mergeCell ref="N22:N24"/>
    <mergeCell ref="D23:D24"/>
    <mergeCell ref="H23:I23"/>
    <mergeCell ref="J23:K23"/>
    <mergeCell ref="F22:G23"/>
    <mergeCell ref="H22:K22"/>
    <mergeCell ref="G17:H17"/>
    <mergeCell ref="J17:K17"/>
    <mergeCell ref="A10:N10"/>
    <mergeCell ref="G12:I12"/>
    <mergeCell ref="G13:H13"/>
    <mergeCell ref="J13:K13"/>
    <mergeCell ref="G16:H16"/>
    <mergeCell ref="J12:M12"/>
    <mergeCell ref="G14:H14"/>
    <mergeCell ref="J14:K14"/>
    <mergeCell ref="G15:H15"/>
    <mergeCell ref="J15:K15"/>
    <mergeCell ref="J1:N1"/>
    <mergeCell ref="J2:N2"/>
    <mergeCell ref="K3:N3"/>
    <mergeCell ref="A7:N7"/>
    <mergeCell ref="A8:N8"/>
    <mergeCell ref="A9:N9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landscape" paperSize="9" scale="75" r:id="rId3"/>
  <headerFooter alignWithMargins="0">
    <oddHeader>&amp;LГРАНД-Смета</oddHeader>
    <oddFooter>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Соседко Алексей</dc:creator>
  <cp:keywords/>
  <dc:description/>
  <cp:lastModifiedBy>User</cp:lastModifiedBy>
  <cp:lastPrinted>2018-09-11T04:23:35Z</cp:lastPrinted>
  <dcterms:created xsi:type="dcterms:W3CDTF">2003-01-28T12:33:10Z</dcterms:created>
  <dcterms:modified xsi:type="dcterms:W3CDTF">2018-09-11T04:53:21Z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именование гр рас">
    <vt:lpwstr>это и есть наим</vt:lpwstr>
  </property>
</Properties>
</file>