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2120" windowHeight="9015"/>
  </bookViews>
  <sheets>
    <sheet name="Расчет цены" sheetId="2" r:id="rId1"/>
  </sheets>
  <definedNames>
    <definedName name="_xlnm.Print_Area" localSheetId="0">'Расчет цены'!$A$1:$R$24</definedName>
  </definedNames>
  <calcPr calcId="124519"/>
</workbook>
</file>

<file path=xl/calcChain.xml><?xml version="1.0" encoding="utf-8"?>
<calcChain xmlns="http://schemas.openxmlformats.org/spreadsheetml/2006/main">
  <c r="O13" i="2"/>
  <c r="P13" s="1"/>
  <c r="Q13" s="1"/>
  <c r="R13" s="1"/>
  <c r="R16" s="1"/>
  <c r="N18" s="1"/>
  <c r="L13"/>
  <c r="M13" s="1"/>
  <c r="N13" s="1"/>
</calcChain>
</file>

<file path=xl/sharedStrings.xml><?xml version="1.0" encoding="utf-8"?>
<sst xmlns="http://schemas.openxmlformats.org/spreadsheetml/2006/main" count="36" uniqueCount="34">
  <si>
    <t>№</t>
  </si>
  <si>
    <t>Ед. изм</t>
  </si>
  <si>
    <t>Наименование предмета контракта</t>
  </si>
  <si>
    <t>Коммерческие предложения (руб./ед.изм.)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</si>
  <si>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</si>
  <si>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</si>
  <si>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</si>
  <si>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</si>
  <si>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рублей</t>
  </si>
  <si>
    <t>Данные реестра контрактов (руб./ед.изм.)</t>
  </si>
  <si>
    <t>Н(М)ЦК, ЦКЕП контракта с учетом округления цены за единицу (руб.)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</si>
  <si>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</si>
  <si>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</si>
  <si>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</si>
  <si>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</si>
  <si>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</si>
  <si>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</si>
  <si>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Рассчет Н(М)ЦК произвел:</t>
  </si>
  <si>
    <t>ИТОГО:</t>
  </si>
  <si>
    <t xml:space="preserve">Кол-во </t>
  </si>
  <si>
    <t>Автомобиль</t>
  </si>
  <si>
    <t>шт</t>
  </si>
  <si>
    <t>Приложение №2</t>
  </si>
  <si>
    <t>к документации об аукционе</t>
  </si>
  <si>
    <t>УТВЕРЖДАЮ:</t>
  </si>
  <si>
    <t>_________________Ишкильдин А.З.</t>
  </si>
  <si>
    <t>Глава Аргаяшского сельского поселения</t>
  </si>
  <si>
    <t>Контрактный управляющий Чуркина Н.В.</t>
  </si>
  <si>
    <t>В результате проведенного расчета Н(М)ЦК контракта составила:</t>
  </si>
  <si>
    <t xml:space="preserve">Обоснование начальной (максимальной) цены контракта (Н(М)ЦК) на приобретение автомобиля
</t>
  </si>
  <si>
    <r>
      <rPr>
        <b/>
        <sz val="10"/>
        <color indexed="8"/>
        <rFont val="Times New Roman"/>
        <family val="1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(Метод сопоставимых рыночных цен (анализ рынка))</t>
    </r>
  </si>
  <si>
    <t>Коммерческие предложения ЮК Интерес</t>
  </si>
  <si>
    <t>Коммерческое предложение Дилерский Центр ДЦ Лада</t>
  </si>
  <si>
    <t>Коммерческие предложение ИП Королик А.С.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</si>
</sst>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2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0" fillId="0" borderId="0" xfId="1" applyAlignment="1" applyProtection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justify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10</xdr:row>
      <xdr:rowOff>971550</xdr:rowOff>
    </xdr:from>
    <xdr:to>
      <xdr:col>14</xdr:col>
      <xdr:colOff>0</xdr:colOff>
      <xdr:row>10</xdr:row>
      <xdr:rowOff>1304925</xdr:rowOff>
    </xdr:to>
    <xdr:pic>
      <xdr:nvPicPr>
        <xdr:cNvPr id="1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323975"/>
          <a:ext cx="838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10</xdr:row>
      <xdr:rowOff>923925</xdr:rowOff>
    </xdr:from>
    <xdr:to>
      <xdr:col>12</xdr:col>
      <xdr:colOff>990600</xdr:colOff>
      <xdr:row>10</xdr:row>
      <xdr:rowOff>1381125</xdr:rowOff>
    </xdr:to>
    <xdr:pic>
      <xdr:nvPicPr>
        <xdr:cNvPr id="12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32397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10</xdr:row>
      <xdr:rowOff>1676400</xdr:rowOff>
    </xdr:from>
    <xdr:to>
      <xdr:col>14</xdr:col>
      <xdr:colOff>1362075</xdr:colOff>
      <xdr:row>10</xdr:row>
      <xdr:rowOff>1962150</xdr:rowOff>
    </xdr:to>
    <xdr:pic>
      <xdr:nvPicPr>
        <xdr:cNvPr id="12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3239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10</xdr:row>
      <xdr:rowOff>1533525</xdr:rowOff>
    </xdr:from>
    <xdr:to>
      <xdr:col>14</xdr:col>
      <xdr:colOff>438150</xdr:colOff>
      <xdr:row>10</xdr:row>
      <xdr:rowOff>1666875</xdr:rowOff>
    </xdr:to>
    <xdr:pic>
      <xdr:nvPicPr>
        <xdr:cNvPr id="12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13239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11</xdr:row>
      <xdr:rowOff>971550</xdr:rowOff>
    </xdr:from>
    <xdr:to>
      <xdr:col>14</xdr:col>
      <xdr:colOff>0</xdr:colOff>
      <xdr:row>11</xdr:row>
      <xdr:rowOff>1304925</xdr:rowOff>
    </xdr:to>
    <xdr:pic>
      <xdr:nvPicPr>
        <xdr:cNvPr id="12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295525"/>
          <a:ext cx="838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11</xdr:row>
      <xdr:rowOff>914400</xdr:rowOff>
    </xdr:from>
    <xdr:to>
      <xdr:col>13</xdr:col>
      <xdr:colOff>38100</xdr:colOff>
      <xdr:row>11</xdr:row>
      <xdr:rowOff>1371600</xdr:rowOff>
    </xdr:to>
    <xdr:pic>
      <xdr:nvPicPr>
        <xdr:cNvPr id="12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381375"/>
          <a:ext cx="971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11</xdr:row>
      <xdr:rowOff>1676400</xdr:rowOff>
    </xdr:from>
    <xdr:to>
      <xdr:col>14</xdr:col>
      <xdr:colOff>1362075</xdr:colOff>
      <xdr:row>11</xdr:row>
      <xdr:rowOff>1962150</xdr:rowOff>
    </xdr:to>
    <xdr:pic>
      <xdr:nvPicPr>
        <xdr:cNvPr id="12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28098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11</xdr:row>
      <xdr:rowOff>1533525</xdr:rowOff>
    </xdr:from>
    <xdr:to>
      <xdr:col>14</xdr:col>
      <xdr:colOff>438150</xdr:colOff>
      <xdr:row>11</xdr:row>
      <xdr:rowOff>1666875</xdr:rowOff>
    </xdr:to>
    <xdr:pic>
      <xdr:nvPicPr>
        <xdr:cNvPr id="12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28098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view="pageBreakPreview" topLeftCell="A7" zoomScaleSheetLayoutView="100" workbookViewId="0">
      <selection activeCell="L13" sqref="L13"/>
    </sheetView>
  </sheetViews>
  <sheetFormatPr defaultRowHeight="12.75"/>
  <cols>
    <col min="1" max="1" width="3.140625" style="19" customWidth="1"/>
    <col min="2" max="2" width="24" style="19" customWidth="1"/>
    <col min="3" max="3" width="5.28515625" style="19" customWidth="1"/>
    <col min="4" max="4" width="6.85546875" style="19" customWidth="1"/>
    <col min="5" max="5" width="13.5703125" style="19" customWidth="1"/>
    <col min="6" max="6" width="12.85546875" style="19" customWidth="1"/>
    <col min="7" max="7" width="13.5703125" style="19" customWidth="1"/>
    <col min="8" max="10" width="11.7109375" style="19" hidden="1" customWidth="1"/>
    <col min="11" max="11" width="11.42578125" style="19" hidden="1" customWidth="1"/>
    <col min="12" max="12" width="15.5703125" style="19" customWidth="1"/>
    <col min="13" max="13" width="15.42578125" style="19" customWidth="1"/>
    <col min="14" max="14" width="14.28515625" style="19" customWidth="1"/>
    <col min="15" max="15" width="22.7109375" style="19" customWidth="1"/>
    <col min="16" max="16" width="12.28515625" style="19" customWidth="1"/>
    <col min="17" max="17" width="12.85546875" style="19" customWidth="1"/>
    <col min="18" max="18" width="14.42578125" style="19" customWidth="1"/>
    <col min="19" max="19" width="12.28515625" style="19" customWidth="1"/>
    <col min="20" max="20" width="4.28515625" style="19" customWidth="1"/>
    <col min="21" max="21" width="8.7109375" style="19" customWidth="1"/>
    <col min="22" max="16384" width="9.140625" style="19"/>
  </cols>
  <sheetData>
    <row r="1" spans="1:19" ht="15.75" customHeight="1">
      <c r="N1" s="26"/>
      <c r="O1" s="53"/>
      <c r="P1" s="53"/>
      <c r="Q1" s="53"/>
      <c r="R1" s="53"/>
    </row>
    <row r="2" spans="1:19" ht="15.75" customHeight="1">
      <c r="N2" s="26"/>
      <c r="O2" s="43"/>
      <c r="P2" s="63" t="s">
        <v>22</v>
      </c>
      <c r="Q2" s="63"/>
      <c r="R2" s="63"/>
    </row>
    <row r="3" spans="1:19" ht="15.75" customHeight="1">
      <c r="N3" s="26"/>
      <c r="O3" s="43"/>
      <c r="P3" s="63" t="s">
        <v>23</v>
      </c>
      <c r="Q3" s="63"/>
      <c r="R3" s="63"/>
    </row>
    <row r="4" spans="1:19" ht="8.25" customHeight="1">
      <c r="A4" s="54" t="s">
        <v>24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9" ht="14.2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9" ht="12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64" t="s">
        <v>25</v>
      </c>
      <c r="Q6" s="64"/>
      <c r="R6" s="64"/>
    </row>
    <row r="7" spans="1:19" ht="12.7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9" ht="15" customHeight="1">
      <c r="A8" s="27"/>
      <c r="B8" s="27"/>
      <c r="C8" s="27"/>
      <c r="D8" s="27"/>
      <c r="E8" s="27"/>
      <c r="F8" s="18"/>
      <c r="G8" s="27"/>
      <c r="H8" s="27"/>
      <c r="I8" s="27"/>
      <c r="J8" s="27"/>
      <c r="K8" s="27"/>
      <c r="L8" s="27"/>
      <c r="M8" s="27"/>
      <c r="N8" s="27"/>
      <c r="O8" s="54" t="s">
        <v>26</v>
      </c>
      <c r="P8" s="54"/>
      <c r="Q8" s="54"/>
      <c r="R8" s="54"/>
    </row>
    <row r="9" spans="1:19" ht="15" customHeight="1">
      <c r="A9" s="44"/>
      <c r="B9" s="44"/>
      <c r="C9" s="44"/>
      <c r="D9" s="44"/>
      <c r="E9" s="44"/>
      <c r="F9" s="18"/>
      <c r="G9" s="44"/>
      <c r="H9" s="44"/>
      <c r="I9" s="44"/>
      <c r="J9" s="44"/>
      <c r="K9" s="44"/>
      <c r="L9" s="44"/>
      <c r="M9" s="44"/>
      <c r="N9" s="44"/>
      <c r="O9" s="45"/>
      <c r="P9" s="45"/>
      <c r="Q9" s="45"/>
      <c r="R9" s="45"/>
    </row>
    <row r="10" spans="1:19" ht="30.75" customHeight="1">
      <c r="A10" s="48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9" ht="39" customHeight="1">
      <c r="A11" s="49" t="s">
        <v>0</v>
      </c>
      <c r="B11" s="49" t="s">
        <v>2</v>
      </c>
      <c r="C11" s="50" t="s">
        <v>1</v>
      </c>
      <c r="D11" s="50" t="s">
        <v>19</v>
      </c>
      <c r="E11" s="56" t="s">
        <v>3</v>
      </c>
      <c r="F11" s="57"/>
      <c r="G11" s="58"/>
      <c r="H11" s="56" t="s">
        <v>9</v>
      </c>
      <c r="I11" s="57"/>
      <c r="J11" s="57"/>
      <c r="K11" s="59" t="s">
        <v>13</v>
      </c>
      <c r="L11" s="61" t="s">
        <v>14</v>
      </c>
      <c r="M11" s="61"/>
      <c r="N11" s="61"/>
      <c r="O11" s="62" t="s">
        <v>11</v>
      </c>
      <c r="P11" s="62"/>
      <c r="Q11" s="62"/>
      <c r="R11" s="62"/>
    </row>
    <row r="12" spans="1:19" ht="117" customHeight="1">
      <c r="A12" s="50"/>
      <c r="B12" s="49"/>
      <c r="C12" s="55"/>
      <c r="D12" s="55"/>
      <c r="E12" s="39" t="s">
        <v>31</v>
      </c>
      <c r="F12" s="39" t="s">
        <v>32</v>
      </c>
      <c r="G12" s="39" t="s">
        <v>33</v>
      </c>
      <c r="H12" s="1" t="s">
        <v>12</v>
      </c>
      <c r="I12" s="1" t="s">
        <v>12</v>
      </c>
      <c r="J12" s="1" t="s">
        <v>12</v>
      </c>
      <c r="K12" s="60"/>
      <c r="L12" s="1" t="s">
        <v>16</v>
      </c>
      <c r="M12" s="1" t="s">
        <v>4</v>
      </c>
      <c r="N12" s="14" t="s">
        <v>5</v>
      </c>
      <c r="O12" s="17" t="s">
        <v>15</v>
      </c>
      <c r="P12" s="1" t="s">
        <v>6</v>
      </c>
      <c r="Q12" s="1" t="s">
        <v>7</v>
      </c>
      <c r="R12" s="1" t="s">
        <v>10</v>
      </c>
    </row>
    <row r="13" spans="1:19" ht="45.75" customHeight="1">
      <c r="A13" s="25">
        <v>1</v>
      </c>
      <c r="B13" s="28" t="s">
        <v>20</v>
      </c>
      <c r="C13" s="29" t="s">
        <v>21</v>
      </c>
      <c r="D13" s="42">
        <v>1</v>
      </c>
      <c r="E13" s="40">
        <v>810900</v>
      </c>
      <c r="F13" s="41">
        <v>794900</v>
      </c>
      <c r="G13" s="46">
        <v>774900</v>
      </c>
      <c r="H13" s="3">
        <v>0</v>
      </c>
      <c r="I13" s="3">
        <v>0</v>
      </c>
      <c r="J13" s="3">
        <v>0</v>
      </c>
      <c r="K13" s="3">
        <v>0</v>
      </c>
      <c r="L13" s="40">
        <f>AVERAGE(E13:G13)</f>
        <v>793566.66666666663</v>
      </c>
      <c r="M13" s="30">
        <f>SQRT(((SUM((POWER(E13-L13,2)),(POWER(F13-L13,2)),(POWER(G13-L13,2)))/(COLUMNS(E13:G13)-1))))</f>
        <v>18036.999011291577</v>
      </c>
      <c r="N13" s="30">
        <f>M13/L13*100</f>
        <v>2.2729028031198695</v>
      </c>
      <c r="O13" s="2">
        <f>((D13/3)*(SUM(E13:E13:G13)))</f>
        <v>793566.66666666663</v>
      </c>
      <c r="P13" s="31">
        <f>O13/D13</f>
        <v>793566.66666666663</v>
      </c>
      <c r="Q13" s="2">
        <f>ROUNDDOWN(P13,2)</f>
        <v>793566.66</v>
      </c>
      <c r="R13" s="13">
        <f>Q13*D13</f>
        <v>793566.66</v>
      </c>
    </row>
    <row r="14" spans="1:19" s="22" customFormat="1" ht="0.75" hidden="1" customHeight="1">
      <c r="A14" s="32"/>
      <c r="B14" s="34"/>
      <c r="C14" s="29"/>
      <c r="D14" s="29"/>
      <c r="E14" s="3"/>
      <c r="F14" s="3"/>
      <c r="G14" s="3"/>
      <c r="H14" s="3"/>
      <c r="I14" s="3"/>
      <c r="J14" s="3"/>
      <c r="K14" s="3"/>
      <c r="L14" s="35"/>
      <c r="M14" s="30"/>
      <c r="N14" s="30"/>
      <c r="O14" s="2"/>
      <c r="P14" s="31"/>
      <c r="Q14" s="2"/>
      <c r="R14" s="13"/>
      <c r="S14" s="19"/>
    </row>
    <row r="15" spans="1:19" s="22" customFormat="1" ht="98.25" hidden="1" customHeight="1">
      <c r="A15" s="32"/>
      <c r="B15" s="33"/>
      <c r="C15" s="29"/>
      <c r="D15" s="29"/>
      <c r="E15" s="3"/>
      <c r="F15" s="3"/>
      <c r="G15" s="3"/>
      <c r="H15" s="3"/>
      <c r="I15" s="3"/>
      <c r="J15" s="3"/>
      <c r="K15" s="3"/>
      <c r="L15" s="35"/>
      <c r="M15" s="30"/>
      <c r="N15" s="30"/>
      <c r="O15" s="2"/>
      <c r="P15" s="31"/>
      <c r="Q15" s="2"/>
      <c r="R15" s="13"/>
      <c r="S15" s="19"/>
    </row>
    <row r="16" spans="1:19" s="22" customFormat="1">
      <c r="A16" s="36"/>
      <c r="B16" s="20"/>
      <c r="C16" s="6"/>
      <c r="D16" s="7"/>
      <c r="E16" s="8"/>
      <c r="F16" s="8"/>
      <c r="G16" s="8"/>
      <c r="H16" s="8"/>
      <c r="I16" s="8"/>
      <c r="J16" s="8"/>
      <c r="K16" s="9"/>
      <c r="L16" s="10"/>
      <c r="M16" s="21"/>
      <c r="N16" s="21"/>
      <c r="O16" s="65" t="s">
        <v>18</v>
      </c>
      <c r="P16" s="65"/>
      <c r="Q16" s="66"/>
      <c r="R16" s="13">
        <f>SUM(R13:R15)</f>
        <v>793566.66</v>
      </c>
      <c r="S16" s="19"/>
    </row>
    <row r="17" spans="1:19" s="22" customFormat="1" ht="15.75">
      <c r="A17" s="36"/>
      <c r="B17" s="24"/>
      <c r="C17" s="24"/>
      <c r="D17" s="24"/>
      <c r="E17" s="24"/>
      <c r="F17" s="24"/>
      <c r="G17" s="24"/>
      <c r="H17" s="24"/>
      <c r="I17" s="24"/>
      <c r="J17" s="24"/>
      <c r="K17" s="15"/>
      <c r="N17" s="12"/>
      <c r="O17" s="12"/>
      <c r="P17" s="12"/>
      <c r="Q17" s="12"/>
      <c r="R17" s="11"/>
      <c r="S17" s="19"/>
    </row>
    <row r="18" spans="1:19" s="37" customFormat="1" ht="15.75">
      <c r="A18" s="47" t="s">
        <v>28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6">
        <f>R16</f>
        <v>793566.66</v>
      </c>
      <c r="O18" s="12" t="s">
        <v>8</v>
      </c>
      <c r="P18" s="19"/>
      <c r="Q18" s="19"/>
      <c r="R18" s="19"/>
    </row>
    <row r="19" spans="1:19" ht="33.75" customHeight="1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9" ht="15.75">
      <c r="A20" s="5" t="s">
        <v>17</v>
      </c>
    </row>
    <row r="21" spans="1:19" s="4" customFormat="1" ht="15.75">
      <c r="A21" s="51" t="s">
        <v>27</v>
      </c>
      <c r="B21" s="51"/>
      <c r="C21" s="51"/>
      <c r="D21" s="51"/>
      <c r="E21" s="5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9" s="4" customFormat="1" ht="15.75">
      <c r="A22" s="2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9" s="4" customFormat="1" ht="15.75">
      <c r="A23" s="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9">
      <c r="A24" s="38"/>
    </row>
    <row r="25" spans="1:19" s="4" customFormat="1" ht="15.75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</sheetData>
  <mergeCells count="20">
    <mergeCell ref="O1:R1"/>
    <mergeCell ref="A4:R5"/>
    <mergeCell ref="C11:C12"/>
    <mergeCell ref="D11:D12"/>
    <mergeCell ref="E11:G11"/>
    <mergeCell ref="H11:J11"/>
    <mergeCell ref="K11:K12"/>
    <mergeCell ref="L11:N11"/>
    <mergeCell ref="O11:R11"/>
    <mergeCell ref="P2:R2"/>
    <mergeCell ref="P3:R3"/>
    <mergeCell ref="P6:R6"/>
    <mergeCell ref="O8:R8"/>
    <mergeCell ref="A18:M18"/>
    <mergeCell ref="A10:R10"/>
    <mergeCell ref="A11:A12"/>
    <mergeCell ref="B11:B12"/>
    <mergeCell ref="A21:E21"/>
    <mergeCell ref="A19:R19"/>
    <mergeCell ref="O16:Q16"/>
  </mergeCells>
  <phoneticPr fontId="0" type="noConversion"/>
  <pageMargins left="0.51181102362204722" right="0.51181102362204722" top="0.23622047244094491" bottom="0.35433070866141736" header="0.15748031496062992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2014-12-11T13:48:25Z</cp:lastPrinted>
  <dcterms:created xsi:type="dcterms:W3CDTF">2014-01-15T18:15:09Z</dcterms:created>
  <dcterms:modified xsi:type="dcterms:W3CDTF">2019-01-11T03:28:29Z</dcterms:modified>
</cp:coreProperties>
</file>