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.рес.сметн.расчет" sheetId="1" r:id="rId1"/>
  </sheets>
  <definedNames>
    <definedName name="_xlnm.Print_Titles" localSheetId="0">'Лок.рес.сметн.расчет'!$23:$23</definedName>
    <definedName name="_xlnm.Print_Area" localSheetId="0">'Лок.рес.сметн.расчет'!$A$1:$N$92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89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91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73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73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73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73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73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<sst xmlns="http://schemas.openxmlformats.org/spreadsheetml/2006/main" count="221" uniqueCount="132">
  <si>
    <t>Код ресурса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</si>
  <si>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</si>
  <si>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</si>
  <si>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</si>
  <si>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</si>
  <si>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</si>
  <si>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</si>
  <si>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</si>
  <si>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</si>
  <si>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</si>
  <si>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</si>
  <si>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</si>
  <si>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</si>
  <si>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</si>
  <si>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</si>
  <si>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</si>
  <si>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</si>
  <si>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</si>
  <si>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</si>
  <si>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</si>
  <si>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</si>
  <si>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</si>
  <si>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</si>
  <si>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</si>
  <si>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</si>
  <si>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</si>
  <si>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</si>
  <si>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</si>
  <si>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</si>
  <si>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</si>
  <si>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</si>
  <si>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</si>
  <si>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</si>
  <si>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Автомобильные дороги</t>
  </si>
  <si>
    <t xml:space="preserve">    Итого</t>
  </si>
  <si>
    <t xml:space="preserve">    Земляные работы, выполняемые механизированным способом</t>
  </si>
  <si>
    <t>Итого прямые затраты по смете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</si>
  <si>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</si>
  <si>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</si>
  <si>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</si>
  <si>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</si>
  <si>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1-2-0</t>
  </si>
  <si>
    <t>Рабочий строитель (ср 2)</t>
  </si>
  <si>
    <t xml:space="preserve">чел.час
</t>
  </si>
  <si>
    <t>1-2-3</t>
  </si>
  <si>
    <t>Рабочий строитель (ср 2,3)</t>
  </si>
  <si>
    <t>1-3-0</t>
  </si>
  <si>
    <t>Рабочий строитель (ср 3)</t>
  </si>
  <si>
    <t>1-4-0</t>
  </si>
  <si>
    <t>Рабочий строитель (ср 4)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</si>
  <si>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</si>
  <si>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</si>
  <si>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</si>
  <si>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</si>
  <si>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</si>
  <si>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на автомобильном ходу при работе на других видах строительства 10 т</t>
  </si>
  <si>
    <t xml:space="preserve">маш.-ч
</t>
  </si>
  <si>
    <t>МТРиЭ ЧО, Пост. № 3/1</t>
  </si>
  <si>
    <t>Автопогрузчики 5 т</t>
  </si>
  <si>
    <t>Экскаваторы одноковшовые дизельные на гусеничном ходу при работе на других видах строительства 0,65 м3</t>
  </si>
  <si>
    <t>Бульдозеры при работе на других видах строительства 79 кВт (108 л.с.)</t>
  </si>
  <si>
    <t>Автогудронаторы 3500 л</t>
  </si>
  <si>
    <t>Автогрейдеры среднего типа 99 кВт (135 л.с.)</t>
  </si>
  <si>
    <t>Гудронаторы ручные</t>
  </si>
  <si>
    <t>ЧелСЦена,февр.2017 г., ч.2</t>
  </si>
  <si>
    <t>Катки дорожные самоходные гладкие 8 т</t>
  </si>
  <si>
    <t>Катки дорожные самоходные гладкие 13 т</t>
  </si>
  <si>
    <t>Катки на пневмоколесном ходу 30 т</t>
  </si>
  <si>
    <t>Машины поливомоечные 6000 л</t>
  </si>
  <si>
    <t>Укладчики асфальтобетона</t>
  </si>
  <si>
    <t>Установка холодного фрезерования шириной барабана 2000 мм</t>
  </si>
  <si>
    <t>Трактор с щетками дорожными навесными</t>
  </si>
  <si>
    <t>Автомобили бортовые, грузоподъемность до 5 т</t>
  </si>
  <si>
    <t>Автомобиль-самосвал, грузоподъемность до 15 т</t>
  </si>
  <si>
    <t>Итого по строительным машинам</t>
  </si>
  <si>
    <t xml:space="preserve">                  Материалы</t>
  </si>
  <si>
    <t>101-0782</t>
  </si>
  <si>
    <t>Поковки из квадратных заготовок, масса 1,8 кг</t>
  </si>
  <si>
    <t xml:space="preserve">т
</t>
  </si>
  <si>
    <t>МТРиЭ ЧО, Пост.от 03.02.2017 г. №3/1, п.117</t>
  </si>
  <si>
    <t>101-1556</t>
  </si>
  <si>
    <t>Битумы нефтяные дорожные марки БНД-60/90, БНД 90/130</t>
  </si>
  <si>
    <t>МТРиЭ ЧО, Пост.от 03.02.2017 г. №3/1, п.509</t>
  </si>
  <si>
    <t>101-1561</t>
  </si>
  <si>
    <t>Битумы нефтяные дорожные жидкие, класс МГ, СГ</t>
  </si>
  <si>
    <t>Среднее (13.02.010/2355.59*2639.9, 13.02.033/2894.81*2639.9)</t>
  </si>
  <si>
    <t>102-0025</t>
  </si>
  <si>
    <t>Бруски обрезные хвойных пород длиной 4-6,5 м, шириной 75-150 мм, толщиной 40-75 мм, III сорта</t>
  </si>
  <si>
    <t xml:space="preserve">м3
</t>
  </si>
  <si>
    <t>МТРиЭ ЧО, Пост.от 03.02.2017 г. №3/1, п.176</t>
  </si>
  <si>
    <t>411-0001</t>
  </si>
  <si>
    <t>Вода</t>
  </si>
  <si>
    <t>Среднее (26.01.015, 26.01.017)</t>
  </si>
  <si>
    <t>Итого по строительным материалам</t>
  </si>
  <si>
    <t xml:space="preserve">                  Машины и механизмы - позиции сметы</t>
  </si>
  <si>
    <t>ТССЦпг-03-21-01-002</t>
  </si>
  <si>
    <t>Перевозка грузов автомобилями-самосвалами грузоподъемностью 10 т, работающих вне карьера, на расстояние: до 2 км I класс груза</t>
  </si>
  <si>
    <t xml:space="preserve">1 т груза
</t>
  </si>
  <si>
    <t>ТССЦпг-03-21-01-003</t>
  </si>
  <si>
    <t>Перевозка грузов автомобилями-самосвалами грузоподъемностью 10 т, работающих вне карьера, на расстояние: до 3 км I класс груза(на территорию ЖКХ)</t>
  </si>
  <si>
    <t>ТСЭМ-120101</t>
  </si>
  <si>
    <t xml:space="preserve">                  Материалы - позиции сметы</t>
  </si>
  <si>
    <t>ТССЦ-101-1556</t>
  </si>
  <si>
    <t>ТССЦ-101-1561</t>
  </si>
  <si>
    <t>ТССЦ-408-0312</t>
  </si>
  <si>
    <t>Готовые песчано-щебеночные смеси марка Др. 8, размер зерен 70-40, сорт 2</t>
  </si>
  <si>
    <t>МТРиЭ ЧО, Пост.от 03.02.2017 г. №3/1, п.508</t>
  </si>
  <si>
    <t>ТССЦ-410-0006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</si>
  <si>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</si>
  <si>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МТРиЭ ЧО, Пост.от 03.02.2017 г. №3/1, п.500</t>
  </si>
  <si>
    <t xml:space="preserve">          Неучтенные ресурсы</t>
  </si>
  <si>
    <t>408-0200</t>
  </si>
  <si>
    <t>Смесь песчано-гравийная природная</t>
  </si>
  <si>
    <t>МТРиЭ ЧО, Пост.от 03.02.2017 г. №3/1, п.096</t>
  </si>
  <si>
    <t>410-9010</t>
  </si>
  <si>
    <t>Смесь асфальтобетонная</t>
  </si>
  <si>
    <t>410-9014</t>
  </si>
  <si>
    <t>Лом асфальтобетона</t>
  </si>
  <si>
    <t xml:space="preserve"> </t>
  </si>
  <si>
    <t>Глава Аргаяшского сельского поселения</t>
  </si>
  <si>
    <t>1кв.2017г</t>
  </si>
  <si>
    <t>НДС 18%</t>
  </si>
  <si>
    <t>ВСЕГО с НДС в т.ч.</t>
  </si>
  <si>
    <t>всего с НДС в т.ч.</t>
  </si>
  <si>
    <t>Проверил ст. инженер поселения Чуличков В.М.</t>
  </si>
  <si>
    <t>Утверждаю:____________ А.З.Ишкильдин</t>
  </si>
  <si>
    <t>Стройка: с. Аргаяш Аргаяшского района</t>
  </si>
  <si>
    <t>Объект: Проезжая часть автодороги по ул. Ленина с.Аргаяш</t>
  </si>
  <si>
    <t>Ремонт проезжей части автодороги по ул. Ленина с. Аргаяш Аргаяшского района Челябинской  области</t>
  </si>
  <si>
    <t>6 182 037рублей, с НДС в т.ч.</t>
  </si>
  <si>
    <t>Составил Гатауллина С.Х.</t>
  </si>
  <si>
    <t xml:space="preserve">Основание: Дефектная ведомость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</si>
</sst>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10" fillId="20" borderId="3" applyNumberFormat="0" applyAlignment="0" applyProtection="0"/>
    <xf numFmtId="0" fontId="11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4" fillId="0" borderId="0" xfId="82" applyFont="1" applyAlignment="1">
      <alignment horizontal="left"/>
      <protection/>
    </xf>
    <xf numFmtId="0" fontId="25" fillId="0" borderId="0" xfId="82" applyFont="1">
      <alignment horizontal="center"/>
      <protection/>
    </xf>
    <xf numFmtId="0" fontId="24" fillId="0" borderId="0" xfId="82" applyFont="1">
      <alignment horizontal="center"/>
      <protection/>
    </xf>
    <xf numFmtId="0" fontId="27" fillId="0" borderId="11" xfId="0" applyFont="1" applyBorder="1" applyAlignment="1">
      <alignment vertical="top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right" vertical="top"/>
    </xf>
    <xf numFmtId="0" fontId="3" fillId="0" borderId="0" xfId="59" applyFont="1">
      <alignment/>
      <protection/>
    </xf>
    <xf numFmtId="0" fontId="3" fillId="0" borderId="0" xfId="61" applyFont="1">
      <alignment/>
      <protection/>
    </xf>
    <xf numFmtId="2" fontId="27" fillId="0" borderId="12" xfId="0" applyNumberFormat="1" applyFont="1" applyBorder="1" applyAlignment="1">
      <alignment horizontal="right" vertical="top"/>
    </xf>
    <xf numFmtId="0" fontId="24" fillId="0" borderId="12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2" fontId="27" fillId="0" borderId="0" xfId="0" applyNumberFormat="1" applyFont="1" applyAlignment="1">
      <alignment horizontal="right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top"/>
    </xf>
    <xf numFmtId="2" fontId="24" fillId="0" borderId="1" xfId="0" applyNumberFormat="1" applyFont="1" applyBorder="1" applyAlignment="1">
      <alignment horizontal="left" vertical="top" wrapText="1"/>
    </xf>
    <xf numFmtId="2" fontId="24" fillId="0" borderId="1" xfId="0" applyNumberFormat="1" applyFont="1" applyBorder="1" applyAlignment="1">
      <alignment horizontal="right" vertical="top" wrapText="1"/>
    </xf>
    <xf numFmtId="2" fontId="27" fillId="0" borderId="13" xfId="0" applyNumberFormat="1" applyFont="1" applyBorder="1" applyAlignment="1">
      <alignment horizontal="right" vertical="top"/>
    </xf>
    <xf numFmtId="0" fontId="27" fillId="0" borderId="13" xfId="0" applyFont="1" applyBorder="1" applyAlignment="1">
      <alignment horizontal="right" vertical="top"/>
    </xf>
    <xf numFmtId="2" fontId="27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2" fontId="27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right" vertical="top"/>
    </xf>
    <xf numFmtId="2" fontId="27" fillId="0" borderId="1" xfId="0" applyNumberFormat="1" applyFont="1" applyBorder="1" applyAlignment="1">
      <alignment horizontal="right" vertical="top" wrapText="1"/>
    </xf>
    <xf numFmtId="0" fontId="24" fillId="0" borderId="0" xfId="55" applyFont="1" applyAlignment="1">
      <alignment horizontal="right" vertical="top" wrapText="1"/>
      <protection/>
    </xf>
    <xf numFmtId="0" fontId="28" fillId="0" borderId="0" xfId="0" applyFont="1" applyAlignment="1">
      <alignment vertical="top"/>
    </xf>
    <xf numFmtId="0" fontId="24" fillId="0" borderId="0" xfId="85" applyFont="1" applyAlignment="1">
      <alignment horizontal="left" vertical="top"/>
      <protection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7" fillId="0" borderId="14" xfId="0" applyFont="1" applyBorder="1" applyAlignment="1">
      <alignment vertical="top"/>
    </xf>
    <xf numFmtId="181" fontId="26" fillId="0" borderId="14" xfId="61" applyNumberFormat="1" applyFont="1" applyBorder="1" applyAlignment="1">
      <alignment horizontal="right"/>
      <protection/>
    </xf>
    <xf numFmtId="181" fontId="27" fillId="0" borderId="0" xfId="61" applyNumberFormat="1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vertical="top"/>
    </xf>
    <xf numFmtId="0" fontId="2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" xfId="42" applyFont="1" applyBorder="1">
      <alignment horizontal="center"/>
      <protection/>
    </xf>
    <xf numFmtId="0" fontId="3" fillId="0" borderId="1" xfId="42" applyFont="1" applyBorder="1">
      <alignment horizontal="center"/>
      <protection/>
    </xf>
    <xf numFmtId="0" fontId="24" fillId="0" borderId="1" xfId="0" applyFont="1" applyBorder="1" applyAlignment="1">
      <alignment horizontal="right" vertical="top"/>
    </xf>
    <xf numFmtId="49" fontId="24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 wrapText="1"/>
    </xf>
    <xf numFmtId="49" fontId="27" fillId="0" borderId="1" xfId="0" applyNumberFormat="1" applyFont="1" applyBorder="1" applyAlignment="1">
      <alignment horizontal="left" vertical="top" wrapText="1"/>
    </xf>
    <xf numFmtId="2" fontId="27" fillId="0" borderId="1" xfId="0" applyNumberFormat="1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1" fontId="26" fillId="0" borderId="1" xfId="0" applyNumberFormat="1" applyFont="1" applyBorder="1" applyAlignment="1">
      <alignment horizontal="right" vertical="top" wrapText="1"/>
    </xf>
    <xf numFmtId="49" fontId="27" fillId="0" borderId="13" xfId="0" applyNumberFormat="1" applyFont="1" applyBorder="1" applyAlignment="1">
      <alignment horizontal="left" vertical="top" wrapText="1"/>
    </xf>
    <xf numFmtId="2" fontId="27" fillId="0" borderId="13" xfId="0" applyNumberFormat="1" applyFont="1" applyBorder="1" applyAlignment="1">
      <alignment horizontal="left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/>
    </xf>
    <xf numFmtId="1" fontId="26" fillId="0" borderId="13" xfId="0" applyNumberFormat="1" applyFont="1" applyBorder="1" applyAlignment="1">
      <alignment horizontal="right" vertical="top" wrapText="1"/>
    </xf>
    <xf numFmtId="2" fontId="24" fillId="0" borderId="1" xfId="55" applyNumberFormat="1" applyFont="1" applyBorder="1" applyAlignment="1">
      <alignment horizontal="right" vertical="top" wrapText="1"/>
      <protection/>
    </xf>
    <xf numFmtId="2" fontId="3" fillId="0" borderId="1" xfId="0" applyNumberFormat="1" applyFont="1" applyBorder="1" applyAlignment="1">
      <alignment/>
    </xf>
    <xf numFmtId="2" fontId="3" fillId="0" borderId="1" xfId="55" applyNumberFormat="1" applyFont="1" applyBorder="1" applyAlignment="1">
      <alignment horizontal="right" vertical="top" wrapText="1"/>
      <protection/>
    </xf>
    <xf numFmtId="0" fontId="24" fillId="0" borderId="1" xfId="55" applyFont="1" applyBorder="1" applyAlignment="1">
      <alignment horizontal="right" vertical="top" wrapText="1"/>
      <protection/>
    </xf>
    <xf numFmtId="2" fontId="24" fillId="0" borderId="0" xfId="55" applyNumberFormat="1" applyFont="1" applyAlignment="1">
      <alignment horizontal="right" vertical="top" wrapText="1"/>
      <protection/>
    </xf>
    <xf numFmtId="2" fontId="3" fillId="0" borderId="0" xfId="0" applyNumberFormat="1" applyFont="1" applyAlignment="1">
      <alignment/>
    </xf>
    <xf numFmtId="2" fontId="27" fillId="0" borderId="0" xfId="55" applyNumberFormat="1" applyFont="1" applyAlignment="1">
      <alignment horizontal="right" vertical="top" wrapText="1"/>
      <protection/>
    </xf>
    <xf numFmtId="2" fontId="3" fillId="0" borderId="0" xfId="55" applyNumberFormat="1" applyFont="1" applyAlignment="1">
      <alignment horizontal="right" vertical="top" wrapText="1"/>
      <protection/>
    </xf>
    <xf numFmtId="0" fontId="3" fillId="0" borderId="0" xfId="0" applyFont="1" applyAlignment="1">
      <alignment vertical="top"/>
    </xf>
    <xf numFmtId="0" fontId="25" fillId="0" borderId="0" xfId="82" applyFont="1">
      <alignment horizontal="center"/>
      <protection/>
    </xf>
    <xf numFmtId="0" fontId="3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4" fillId="0" borderId="0" xfId="82" applyFont="1">
      <alignment horizontal="center"/>
      <protection/>
    </xf>
    <xf numFmtId="0" fontId="24" fillId="0" borderId="0" xfId="82" applyFont="1" applyAlignment="1">
      <alignment horizontal="left"/>
      <protection/>
    </xf>
    <xf numFmtId="2" fontId="26" fillId="0" borderId="18" xfId="59" applyNumberFormat="1" applyFont="1" applyBorder="1" applyAlignment="1">
      <alignment horizontal="right"/>
      <protection/>
    </xf>
    <xf numFmtId="2" fontId="26" fillId="0" borderId="14" xfId="59" applyNumberFormat="1" applyFont="1" applyBorder="1" applyAlignment="1">
      <alignment horizontal="right"/>
      <protection/>
    </xf>
    <xf numFmtId="2" fontId="27" fillId="0" borderId="18" xfId="61" applyNumberFormat="1" applyFont="1" applyBorder="1" applyAlignment="1">
      <alignment horizontal="right"/>
      <protection/>
    </xf>
    <xf numFmtId="2" fontId="27" fillId="0" borderId="14" xfId="61" applyNumberFormat="1" applyFont="1" applyBorder="1" applyAlignment="1">
      <alignment horizontal="right"/>
      <protection/>
    </xf>
    <xf numFmtId="0" fontId="24" fillId="0" borderId="1" xfId="55" applyFont="1" applyBorder="1" applyAlignment="1">
      <alignment horizontal="left" vertical="top" wrapText="1"/>
      <protection/>
    </xf>
    <xf numFmtId="0" fontId="27" fillId="0" borderId="1" xfId="55" applyFont="1" applyBorder="1" applyAlignment="1">
      <alignment horizontal="left" vertical="top" wrapText="1"/>
      <protection/>
    </xf>
    <xf numFmtId="0" fontId="29" fillId="0" borderId="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0" xfId="82" applyFont="1">
      <alignment horizont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91"/>
  <sheetViews>
    <sheetView showGridLines="0" tabSelected="1" zoomScalePageLayoutView="0" workbookViewId="0" topLeftCell="A1">
      <selection activeCell="A25" sqref="A25:N25"/>
    </sheetView>
  </sheetViews>
  <sheetFormatPr defaultColWidth="9.1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6.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spans="2:10" ht="12.75">
      <c r="B1" s="1" t="s">
        <v>118</v>
      </c>
      <c r="J1" s="1" t="s">
        <v>125</v>
      </c>
    </row>
    <row r="2" spans="1:12" s="4" customFormat="1" ht="12.75">
      <c r="A2" s="5" t="s">
        <v>126</v>
      </c>
      <c r="B2" s="3"/>
      <c r="C2" s="3"/>
      <c r="D2" s="3"/>
      <c r="J2" s="4" t="s">
        <v>119</v>
      </c>
      <c r="L2" s="35"/>
    </row>
    <row r="3" spans="1:12" s="4" customFormat="1" ht="12.75">
      <c r="A3" s="2"/>
      <c r="B3" s="3"/>
      <c r="C3" s="3"/>
      <c r="D3" s="3"/>
      <c r="J3" s="4" t="s">
        <v>118</v>
      </c>
      <c r="L3" s="35"/>
    </row>
    <row r="4" spans="1:12" s="4" customFormat="1" ht="12.75">
      <c r="A4" s="5" t="s">
        <v>127</v>
      </c>
      <c r="B4" s="3"/>
      <c r="C4" s="3"/>
      <c r="D4" s="3"/>
      <c r="L4" s="35"/>
    </row>
    <row r="5" spans="1:23" s="4" customFormat="1" ht="14.25">
      <c r="A5" s="73" t="s">
        <v>24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6"/>
      <c r="P5" s="6"/>
      <c r="Q5" s="6"/>
      <c r="R5" s="6"/>
      <c r="S5" s="6"/>
      <c r="T5" s="6"/>
      <c r="U5" s="6"/>
      <c r="V5" s="6"/>
      <c r="W5" s="6"/>
    </row>
    <row r="6" spans="1:23" s="4" customFormat="1" ht="12">
      <c r="A6" s="76" t="s">
        <v>21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12">
      <c r="A7" s="97" t="s">
        <v>128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12">
      <c r="A8" s="77" t="s">
        <v>131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5"/>
      <c r="P8" s="5"/>
      <c r="Q8" s="5"/>
      <c r="R8" s="5"/>
      <c r="S8" s="5"/>
      <c r="T8" s="5"/>
      <c r="U8" s="5"/>
      <c r="V8" s="5"/>
      <c r="W8" s="5"/>
    </row>
    <row r="9" spans="4:12" s="4" customFormat="1" ht="12.75">
      <c r="D9" s="4" t="s">
        <v>123</v>
      </c>
      <c r="J9" s="34" t="s">
        <v>129</v>
      </c>
      <c r="L9" s="35"/>
    </row>
    <row r="10" spans="7:23" s="4" customFormat="1" ht="12.75" customHeight="1">
      <c r="G10" s="94" t="s">
        <v>7</v>
      </c>
      <c r="H10" s="95"/>
      <c r="I10" s="95"/>
      <c r="J10" s="94" t="s">
        <v>8</v>
      </c>
      <c r="K10" s="95"/>
      <c r="L10" s="95"/>
      <c r="M10" s="9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4:23" s="4" customFormat="1" ht="12.75">
      <c r="D11" s="2" t="s">
        <v>1</v>
      </c>
      <c r="G11" s="78">
        <f>1043099/1000</f>
        <v>1043.099</v>
      </c>
      <c r="H11" s="79"/>
      <c r="I11" s="37" t="s">
        <v>2</v>
      </c>
      <c r="J11" s="80">
        <f>5239014/1000</f>
        <v>5239.014</v>
      </c>
      <c r="K11" s="81"/>
      <c r="L11" s="38"/>
      <c r="M11" s="8" t="s">
        <v>2</v>
      </c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4:20" s="4" customFormat="1" ht="12.75">
      <c r="D12" s="9" t="s">
        <v>22</v>
      </c>
      <c r="F12" s="10"/>
      <c r="G12" s="78">
        <f>0/1000</f>
        <v>0</v>
      </c>
      <c r="H12" s="79"/>
      <c r="I12" s="8" t="s">
        <v>2</v>
      </c>
      <c r="J12" s="80">
        <f>0/1000</f>
        <v>0</v>
      </c>
      <c r="K12" s="81"/>
      <c r="L12" s="38"/>
      <c r="M12" s="8" t="s">
        <v>2</v>
      </c>
      <c r="N12" s="39"/>
      <c r="O12" s="39"/>
      <c r="P12" s="39"/>
      <c r="Q12" s="39"/>
      <c r="R12" s="39"/>
      <c r="S12" s="39"/>
      <c r="T12" s="39"/>
    </row>
    <row r="13" spans="4:20" s="4" customFormat="1" ht="12.75">
      <c r="D13" s="9" t="s">
        <v>23</v>
      </c>
      <c r="F13" s="10"/>
      <c r="G13" s="78">
        <f>0/1000</f>
        <v>0</v>
      </c>
      <c r="H13" s="79"/>
      <c r="I13" s="8" t="s">
        <v>2</v>
      </c>
      <c r="J13" s="80">
        <f>0/1000</f>
        <v>0</v>
      </c>
      <c r="K13" s="81"/>
      <c r="L13" s="38"/>
      <c r="M13" s="8" t="s">
        <v>2</v>
      </c>
      <c r="N13" s="39"/>
      <c r="O13" s="39"/>
      <c r="P13" s="39"/>
      <c r="Q13" s="39"/>
      <c r="R13" s="39"/>
      <c r="S13" s="39"/>
      <c r="T13" s="39"/>
    </row>
    <row r="14" spans="4:23" s="4" customFormat="1" ht="12.75">
      <c r="D14" s="2" t="s">
        <v>3</v>
      </c>
      <c r="G14" s="78">
        <f>(O14+O15)/1000</f>
        <v>0.7607999999999999</v>
      </c>
      <c r="H14" s="79"/>
      <c r="I14" s="37" t="s">
        <v>4</v>
      </c>
      <c r="J14" s="80">
        <f>(P14+P15)/1000</f>
        <v>0.7607999999999999</v>
      </c>
      <c r="K14" s="81"/>
      <c r="L14" s="11">
        <v>5898</v>
      </c>
      <c r="M14" s="8" t="s">
        <v>4</v>
      </c>
      <c r="N14" s="39"/>
      <c r="O14" s="11">
        <v>499.55</v>
      </c>
      <c r="P14" s="12">
        <v>499.55</v>
      </c>
      <c r="Q14" s="39"/>
      <c r="R14" s="39"/>
      <c r="S14" s="39"/>
      <c r="T14" s="39"/>
      <c r="U14" s="39"/>
      <c r="V14" s="39"/>
      <c r="W14" s="40"/>
    </row>
    <row r="15" spans="4:23" s="4" customFormat="1" ht="12.75">
      <c r="D15" s="2" t="s">
        <v>5</v>
      </c>
      <c r="G15" s="78">
        <f>10742/1000</f>
        <v>10.742</v>
      </c>
      <c r="H15" s="79"/>
      <c r="I15" s="37" t="s">
        <v>2</v>
      </c>
      <c r="J15" s="80">
        <f>129010/1000</f>
        <v>129.01</v>
      </c>
      <c r="K15" s="81"/>
      <c r="L15" s="12">
        <v>70830</v>
      </c>
      <c r="M15" s="8" t="s">
        <v>2</v>
      </c>
      <c r="N15" s="39"/>
      <c r="O15" s="11">
        <v>261.25</v>
      </c>
      <c r="P15" s="12">
        <v>261.25</v>
      </c>
      <c r="Q15" s="39"/>
      <c r="R15" s="39"/>
      <c r="S15" s="39"/>
      <c r="T15" s="39"/>
      <c r="U15" s="39"/>
      <c r="V15" s="39"/>
      <c r="W15" s="40"/>
    </row>
    <row r="16" spans="6:23" s="4" customFormat="1" ht="12.75">
      <c r="F16" s="3"/>
      <c r="G16" s="13"/>
      <c r="H16" s="13"/>
      <c r="I16" s="14"/>
      <c r="J16" s="15"/>
      <c r="K16" s="41"/>
      <c r="L16" s="11">
        <v>4844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21"/>
    </row>
    <row r="17" spans="2:23" s="4" customFormat="1" ht="12.75">
      <c r="B17" s="3"/>
      <c r="C17" s="3"/>
      <c r="D17" s="3"/>
      <c r="F17" s="10"/>
      <c r="G17" s="16"/>
      <c r="H17" s="16"/>
      <c r="I17" s="17"/>
      <c r="J17" s="18"/>
      <c r="K17" s="18"/>
      <c r="L17" s="12">
        <v>58180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7"/>
    </row>
    <row r="18" spans="1:5" s="4" customFormat="1" ht="12">
      <c r="A18" s="2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E18" s="4" t="s">
        <v>120</v>
      </c>
    </row>
    <row r="19" spans="1:12" s="4" customFormat="1" ht="13.5" thickBot="1">
      <c r="A19" s="19"/>
      <c r="L19" s="35"/>
    </row>
    <row r="20" spans="1:14" s="20" customFormat="1" ht="23.25" customHeight="1" thickBot="1">
      <c r="A20" s="85" t="s">
        <v>6</v>
      </c>
      <c r="B20" s="85" t="s">
        <v>0</v>
      </c>
      <c r="C20" s="85" t="s">
        <v>9</v>
      </c>
      <c r="D20" s="42" t="s">
        <v>10</v>
      </c>
      <c r="E20" s="85" t="s">
        <v>11</v>
      </c>
      <c r="F20" s="89" t="s">
        <v>12</v>
      </c>
      <c r="G20" s="90"/>
      <c r="H20" s="89" t="s">
        <v>13</v>
      </c>
      <c r="I20" s="93"/>
      <c r="J20" s="93"/>
      <c r="K20" s="90"/>
      <c r="L20" s="43"/>
      <c r="M20" s="85" t="s">
        <v>14</v>
      </c>
      <c r="N20" s="85" t="s">
        <v>15</v>
      </c>
    </row>
    <row r="21" spans="1:14" s="20" customFormat="1" ht="19.5" customHeight="1" thickBot="1">
      <c r="A21" s="86"/>
      <c r="B21" s="86"/>
      <c r="C21" s="86"/>
      <c r="D21" s="85" t="s">
        <v>20</v>
      </c>
      <c r="E21" s="86"/>
      <c r="F21" s="91"/>
      <c r="G21" s="92"/>
      <c r="H21" s="87" t="s">
        <v>16</v>
      </c>
      <c r="I21" s="88"/>
      <c r="J21" s="87" t="s">
        <v>17</v>
      </c>
      <c r="K21" s="88"/>
      <c r="L21" s="44"/>
      <c r="M21" s="86"/>
      <c r="N21" s="86"/>
    </row>
    <row r="22" spans="1:14" s="20" customFormat="1" ht="19.5" customHeight="1">
      <c r="A22" s="86"/>
      <c r="B22" s="86"/>
      <c r="C22" s="86"/>
      <c r="D22" s="86"/>
      <c r="E22" s="86"/>
      <c r="F22" s="45" t="s">
        <v>18</v>
      </c>
      <c r="G22" s="45" t="s">
        <v>19</v>
      </c>
      <c r="H22" s="45" t="s">
        <v>18</v>
      </c>
      <c r="I22" s="45" t="s">
        <v>19</v>
      </c>
      <c r="J22" s="45" t="s">
        <v>18</v>
      </c>
      <c r="K22" s="45" t="s">
        <v>19</v>
      </c>
      <c r="L22" s="44"/>
      <c r="M22" s="86"/>
      <c r="N22" s="86"/>
    </row>
    <row r="23" spans="1:14" ht="12.75">
      <c r="A23" s="46">
        <v>1</v>
      </c>
      <c r="B23" s="46">
        <v>2</v>
      </c>
      <c r="C23" s="46">
        <v>3</v>
      </c>
      <c r="D23" s="46">
        <v>4</v>
      </c>
      <c r="E23" s="46">
        <v>5</v>
      </c>
      <c r="F23" s="46">
        <v>6</v>
      </c>
      <c r="G23" s="46">
        <v>7</v>
      </c>
      <c r="H23" s="46">
        <v>8</v>
      </c>
      <c r="I23" s="46">
        <v>9</v>
      </c>
      <c r="J23" s="46">
        <v>10</v>
      </c>
      <c r="K23" s="46">
        <v>11</v>
      </c>
      <c r="L23" s="47"/>
      <c r="M23" s="46">
        <v>12</v>
      </c>
      <c r="N23" s="46">
        <v>13</v>
      </c>
    </row>
    <row r="24" spans="1:14" s="3" customFormat="1" ht="17.25" customHeight="1">
      <c r="A24" s="84" t="s">
        <v>39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17.25" customHeight="1">
      <c r="A25" s="75" t="s">
        <v>40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s="3" customFormat="1" ht="12.75">
      <c r="A26" s="48">
        <v>1</v>
      </c>
      <c r="B26" s="49" t="s">
        <v>41</v>
      </c>
      <c r="C26" s="22" t="s">
        <v>42</v>
      </c>
      <c r="D26" s="50" t="s">
        <v>43</v>
      </c>
      <c r="E26" s="51">
        <v>23.4</v>
      </c>
      <c r="F26" s="52">
        <v>9.86</v>
      </c>
      <c r="G26" s="23">
        <v>230.72</v>
      </c>
      <c r="H26" s="52"/>
      <c r="I26" s="52"/>
      <c r="J26" s="52">
        <v>118.41</v>
      </c>
      <c r="K26" s="23">
        <v>2770.8</v>
      </c>
      <c r="L26" s="53"/>
      <c r="M26" s="52">
        <f aca="true" t="shared" si="0" ref="M26:M31">IF(ISNUMBER(K26/G26),IF(NOT(K26/G26=0),K26/G26," ")," ")</f>
        <v>12.009361997226076</v>
      </c>
      <c r="N26" s="50"/>
    </row>
    <row r="27" spans="1:14" s="3" customFormat="1" ht="12.75">
      <c r="A27" s="48">
        <v>2</v>
      </c>
      <c r="B27" s="49" t="s">
        <v>44</v>
      </c>
      <c r="C27" s="22" t="s">
        <v>45</v>
      </c>
      <c r="D27" s="50" t="s">
        <v>43</v>
      </c>
      <c r="E27" s="51">
        <v>11.48</v>
      </c>
      <c r="F27" s="52">
        <v>10.14</v>
      </c>
      <c r="G27" s="23">
        <v>116.41</v>
      </c>
      <c r="H27" s="52"/>
      <c r="I27" s="52"/>
      <c r="J27" s="52">
        <v>121.77</v>
      </c>
      <c r="K27" s="23">
        <v>1397.92</v>
      </c>
      <c r="L27" s="53"/>
      <c r="M27" s="52">
        <f t="shared" si="0"/>
        <v>12.00859032729147</v>
      </c>
      <c r="N27" s="50"/>
    </row>
    <row r="28" spans="1:14" s="3" customFormat="1" ht="12.75">
      <c r="A28" s="48">
        <v>3</v>
      </c>
      <c r="B28" s="49" t="s">
        <v>46</v>
      </c>
      <c r="C28" s="22" t="s">
        <v>47</v>
      </c>
      <c r="D28" s="50" t="s">
        <v>43</v>
      </c>
      <c r="E28" s="51">
        <v>71.69</v>
      </c>
      <c r="F28" s="52">
        <v>10.78</v>
      </c>
      <c r="G28" s="23">
        <v>772.82</v>
      </c>
      <c r="H28" s="52"/>
      <c r="I28" s="52"/>
      <c r="J28" s="52">
        <v>129.51</v>
      </c>
      <c r="K28" s="23">
        <v>9284.57</v>
      </c>
      <c r="L28" s="53"/>
      <c r="M28" s="52">
        <f t="shared" si="0"/>
        <v>12.013884216246991</v>
      </c>
      <c r="N28" s="50"/>
    </row>
    <row r="29" spans="1:14" s="3" customFormat="1" ht="12.75">
      <c r="A29" s="48">
        <v>4</v>
      </c>
      <c r="B29" s="49" t="s">
        <v>48</v>
      </c>
      <c r="C29" s="22" t="s">
        <v>49</v>
      </c>
      <c r="D29" s="50" t="s">
        <v>43</v>
      </c>
      <c r="E29" s="51">
        <v>392.98</v>
      </c>
      <c r="F29" s="52">
        <v>12.16</v>
      </c>
      <c r="G29" s="23">
        <v>4778.64</v>
      </c>
      <c r="H29" s="52"/>
      <c r="I29" s="52"/>
      <c r="J29" s="52">
        <v>146.01</v>
      </c>
      <c r="K29" s="23">
        <v>57379</v>
      </c>
      <c r="L29" s="53"/>
      <c r="M29" s="52">
        <f t="shared" si="0"/>
        <v>12.007391224281385</v>
      </c>
      <c r="N29" s="50"/>
    </row>
    <row r="30" spans="1:14" ht="12.75">
      <c r="A30" s="48">
        <v>5</v>
      </c>
      <c r="B30" s="49">
        <v>2</v>
      </c>
      <c r="C30" s="22" t="s">
        <v>50</v>
      </c>
      <c r="D30" s="50" t="s">
        <v>43</v>
      </c>
      <c r="E30" s="51">
        <v>261.25</v>
      </c>
      <c r="F30" s="52">
        <v>14.95</v>
      </c>
      <c r="G30" s="23">
        <v>3905.69</v>
      </c>
      <c r="H30" s="52"/>
      <c r="I30" s="52"/>
      <c r="J30" s="52">
        <v>218.55</v>
      </c>
      <c r="K30" s="23">
        <v>57089.63</v>
      </c>
      <c r="L30" s="53"/>
      <c r="M30" s="52">
        <f t="shared" si="0"/>
        <v>14.617040778966071</v>
      </c>
      <c r="N30" s="50"/>
    </row>
    <row r="31" spans="1:14" ht="12.75">
      <c r="A31" s="29"/>
      <c r="B31" s="54" t="s">
        <v>51</v>
      </c>
      <c r="C31" s="55" t="s">
        <v>52</v>
      </c>
      <c r="D31" s="56" t="s">
        <v>53</v>
      </c>
      <c r="E31" s="57"/>
      <c r="F31" s="28"/>
      <c r="G31" s="30">
        <v>5898</v>
      </c>
      <c r="H31" s="28"/>
      <c r="I31" s="28"/>
      <c r="J31" s="28"/>
      <c r="K31" s="30">
        <v>70830</v>
      </c>
      <c r="L31" s="58"/>
      <c r="M31" s="28">
        <f t="shared" si="0"/>
        <v>12.00915564598169</v>
      </c>
      <c r="N31" s="56"/>
    </row>
    <row r="32" spans="1:14" ht="17.25" customHeight="1">
      <c r="A32" s="75" t="s">
        <v>54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24">
      <c r="A33" s="48">
        <v>7</v>
      </c>
      <c r="B33" s="49">
        <v>21141</v>
      </c>
      <c r="C33" s="22" t="s">
        <v>55</v>
      </c>
      <c r="D33" s="50" t="s">
        <v>56</v>
      </c>
      <c r="E33" s="51">
        <v>0.3</v>
      </c>
      <c r="F33" s="52">
        <v>134.07</v>
      </c>
      <c r="G33" s="23">
        <v>40.21</v>
      </c>
      <c r="H33" s="52"/>
      <c r="I33" s="52"/>
      <c r="J33" s="52">
        <v>801</v>
      </c>
      <c r="K33" s="23">
        <v>240.3</v>
      </c>
      <c r="L33" s="53"/>
      <c r="M33" s="52">
        <f aca="true" t="shared" si="1" ref="M33:M49">IF(ISNUMBER(K33/G33),IF(NOT(K33/G33=0),K33/G33," ")," ")</f>
        <v>5.976125341954738</v>
      </c>
      <c r="N33" s="50" t="s">
        <v>57</v>
      </c>
    </row>
    <row r="34" spans="1:14" ht="24">
      <c r="A34" s="48">
        <v>8</v>
      </c>
      <c r="B34" s="49">
        <v>30101</v>
      </c>
      <c r="C34" s="22" t="s">
        <v>58</v>
      </c>
      <c r="D34" s="50" t="s">
        <v>56</v>
      </c>
      <c r="E34" s="51">
        <v>3.47</v>
      </c>
      <c r="F34" s="52">
        <v>111.55</v>
      </c>
      <c r="G34" s="23">
        <v>387.08</v>
      </c>
      <c r="H34" s="52"/>
      <c r="I34" s="52"/>
      <c r="J34" s="52">
        <v>524</v>
      </c>
      <c r="K34" s="23">
        <v>1818.28</v>
      </c>
      <c r="L34" s="53"/>
      <c r="M34" s="52">
        <f t="shared" si="1"/>
        <v>4.6974268884985015</v>
      </c>
      <c r="N34" s="50" t="s">
        <v>57</v>
      </c>
    </row>
    <row r="35" spans="1:14" ht="36">
      <c r="A35" s="48">
        <v>9</v>
      </c>
      <c r="B35" s="49">
        <v>60248</v>
      </c>
      <c r="C35" s="22" t="s">
        <v>59</v>
      </c>
      <c r="D35" s="50" t="s">
        <v>56</v>
      </c>
      <c r="E35" s="51">
        <v>0.64</v>
      </c>
      <c r="F35" s="52">
        <v>145.69</v>
      </c>
      <c r="G35" s="23">
        <v>93.24</v>
      </c>
      <c r="H35" s="52"/>
      <c r="I35" s="52"/>
      <c r="J35" s="52">
        <v>897</v>
      </c>
      <c r="K35" s="23">
        <v>574.08</v>
      </c>
      <c r="L35" s="53"/>
      <c r="M35" s="52">
        <f t="shared" si="1"/>
        <v>6.157014157014157</v>
      </c>
      <c r="N35" s="50" t="s">
        <v>57</v>
      </c>
    </row>
    <row r="36" spans="1:14" ht="24">
      <c r="A36" s="48">
        <v>10</v>
      </c>
      <c r="B36" s="49">
        <v>70149</v>
      </c>
      <c r="C36" s="22" t="s">
        <v>60</v>
      </c>
      <c r="D36" s="50" t="s">
        <v>56</v>
      </c>
      <c r="E36" s="51">
        <v>0.09</v>
      </c>
      <c r="F36" s="52">
        <v>87.96</v>
      </c>
      <c r="G36" s="23">
        <v>7.92</v>
      </c>
      <c r="H36" s="52"/>
      <c r="I36" s="52"/>
      <c r="J36" s="52">
        <v>723</v>
      </c>
      <c r="K36" s="23">
        <v>65.07</v>
      </c>
      <c r="L36" s="53"/>
      <c r="M36" s="52">
        <f t="shared" si="1"/>
        <v>8.21590909090909</v>
      </c>
      <c r="N36" s="50" t="s">
        <v>57</v>
      </c>
    </row>
    <row r="37" spans="1:14" ht="24">
      <c r="A37" s="48">
        <v>11</v>
      </c>
      <c r="B37" s="49">
        <v>120101</v>
      </c>
      <c r="C37" s="22" t="s">
        <v>61</v>
      </c>
      <c r="D37" s="50" t="s">
        <v>56</v>
      </c>
      <c r="E37" s="51">
        <v>7.25</v>
      </c>
      <c r="F37" s="52">
        <v>124.01</v>
      </c>
      <c r="G37" s="23">
        <v>899.08</v>
      </c>
      <c r="H37" s="52"/>
      <c r="I37" s="52"/>
      <c r="J37" s="52">
        <v>880</v>
      </c>
      <c r="K37" s="23">
        <v>6380</v>
      </c>
      <c r="L37" s="53"/>
      <c r="M37" s="52">
        <f t="shared" si="1"/>
        <v>7.096142723673088</v>
      </c>
      <c r="N37" s="50" t="s">
        <v>57</v>
      </c>
    </row>
    <row r="38" spans="1:14" ht="24">
      <c r="A38" s="48">
        <v>12</v>
      </c>
      <c r="B38" s="49">
        <v>120202</v>
      </c>
      <c r="C38" s="22" t="s">
        <v>62</v>
      </c>
      <c r="D38" s="50" t="s">
        <v>56</v>
      </c>
      <c r="E38" s="51">
        <v>1.41</v>
      </c>
      <c r="F38" s="52">
        <v>154.8</v>
      </c>
      <c r="G38" s="23">
        <v>218.27</v>
      </c>
      <c r="H38" s="52"/>
      <c r="I38" s="52"/>
      <c r="J38" s="52">
        <v>1014</v>
      </c>
      <c r="K38" s="23">
        <v>1429.74</v>
      </c>
      <c r="L38" s="53"/>
      <c r="M38" s="52">
        <f t="shared" si="1"/>
        <v>6.550327575938058</v>
      </c>
      <c r="N38" s="50" t="s">
        <v>57</v>
      </c>
    </row>
    <row r="39" spans="1:14" ht="24">
      <c r="A39" s="48">
        <v>13</v>
      </c>
      <c r="B39" s="49">
        <v>120500</v>
      </c>
      <c r="C39" s="22" t="s">
        <v>63</v>
      </c>
      <c r="D39" s="50" t="s">
        <v>56</v>
      </c>
      <c r="E39" s="51">
        <v>25.04</v>
      </c>
      <c r="F39" s="52">
        <v>19.92</v>
      </c>
      <c r="G39" s="23">
        <v>498.8</v>
      </c>
      <c r="H39" s="52"/>
      <c r="I39" s="52"/>
      <c r="J39" s="52">
        <v>74.35</v>
      </c>
      <c r="K39" s="23">
        <v>1861.72</v>
      </c>
      <c r="L39" s="53"/>
      <c r="M39" s="52">
        <f t="shared" si="1"/>
        <v>3.7323977546110667</v>
      </c>
      <c r="N39" s="50" t="s">
        <v>64</v>
      </c>
    </row>
    <row r="40" spans="1:14" ht="24">
      <c r="A40" s="48">
        <v>14</v>
      </c>
      <c r="B40" s="49">
        <v>120906</v>
      </c>
      <c r="C40" s="22" t="s">
        <v>65</v>
      </c>
      <c r="D40" s="50" t="s">
        <v>56</v>
      </c>
      <c r="E40" s="51">
        <v>40.07</v>
      </c>
      <c r="F40" s="52">
        <v>83.58</v>
      </c>
      <c r="G40" s="23">
        <v>3349.05</v>
      </c>
      <c r="H40" s="52"/>
      <c r="I40" s="52"/>
      <c r="J40" s="52">
        <v>570</v>
      </c>
      <c r="K40" s="23">
        <v>22839.9</v>
      </c>
      <c r="L40" s="53"/>
      <c r="M40" s="52">
        <f t="shared" si="1"/>
        <v>6.819814574282259</v>
      </c>
      <c r="N40" s="50" t="s">
        <v>57</v>
      </c>
    </row>
    <row r="41" spans="1:14" ht="24">
      <c r="A41" s="48">
        <v>15</v>
      </c>
      <c r="B41" s="49">
        <v>120907</v>
      </c>
      <c r="C41" s="22" t="s">
        <v>66</v>
      </c>
      <c r="D41" s="50" t="s">
        <v>56</v>
      </c>
      <c r="E41" s="51">
        <v>116.46</v>
      </c>
      <c r="F41" s="52">
        <v>125.65</v>
      </c>
      <c r="G41" s="23">
        <v>14633.19</v>
      </c>
      <c r="H41" s="52"/>
      <c r="I41" s="52"/>
      <c r="J41" s="52">
        <v>773</v>
      </c>
      <c r="K41" s="23">
        <v>90023.58</v>
      </c>
      <c r="L41" s="53"/>
      <c r="M41" s="52">
        <f t="shared" si="1"/>
        <v>6.152013334071381</v>
      </c>
      <c r="N41" s="50" t="s">
        <v>57</v>
      </c>
    </row>
    <row r="42" spans="1:14" ht="24">
      <c r="A42" s="48">
        <v>16</v>
      </c>
      <c r="B42" s="49">
        <v>120911</v>
      </c>
      <c r="C42" s="22" t="s">
        <v>67</v>
      </c>
      <c r="D42" s="50" t="s">
        <v>56</v>
      </c>
      <c r="E42" s="51">
        <v>5.17</v>
      </c>
      <c r="F42" s="52">
        <v>217.21</v>
      </c>
      <c r="G42" s="23">
        <v>1122.98</v>
      </c>
      <c r="H42" s="52"/>
      <c r="I42" s="52"/>
      <c r="J42" s="52">
        <v>1147</v>
      </c>
      <c r="K42" s="23">
        <v>5929.99</v>
      </c>
      <c r="L42" s="53"/>
      <c r="M42" s="52">
        <f t="shared" si="1"/>
        <v>5.280583803807725</v>
      </c>
      <c r="N42" s="50" t="s">
        <v>57</v>
      </c>
    </row>
    <row r="43" spans="1:14" ht="24">
      <c r="A43" s="48">
        <v>17</v>
      </c>
      <c r="B43" s="49">
        <v>121601</v>
      </c>
      <c r="C43" s="22" t="s">
        <v>68</v>
      </c>
      <c r="D43" s="50" t="s">
        <v>56</v>
      </c>
      <c r="E43" s="51">
        <v>16.42</v>
      </c>
      <c r="F43" s="52">
        <v>121.07</v>
      </c>
      <c r="G43" s="23">
        <v>1987.96</v>
      </c>
      <c r="H43" s="52"/>
      <c r="I43" s="52"/>
      <c r="J43" s="52">
        <v>667</v>
      </c>
      <c r="K43" s="23">
        <v>10952.14</v>
      </c>
      <c r="L43" s="53"/>
      <c r="M43" s="52">
        <f t="shared" si="1"/>
        <v>5.5092355983017764</v>
      </c>
      <c r="N43" s="50" t="s">
        <v>57</v>
      </c>
    </row>
    <row r="44" spans="1:14" ht="24">
      <c r="A44" s="48">
        <v>18</v>
      </c>
      <c r="B44" s="49">
        <v>122000</v>
      </c>
      <c r="C44" s="22" t="s">
        <v>69</v>
      </c>
      <c r="D44" s="50" t="s">
        <v>56</v>
      </c>
      <c r="E44" s="51">
        <v>32.27</v>
      </c>
      <c r="F44" s="52">
        <v>202.8</v>
      </c>
      <c r="G44" s="23">
        <v>6544.36</v>
      </c>
      <c r="H44" s="52"/>
      <c r="I44" s="52"/>
      <c r="J44" s="52">
        <v>1139</v>
      </c>
      <c r="K44" s="23">
        <v>36755.53</v>
      </c>
      <c r="L44" s="53"/>
      <c r="M44" s="52">
        <f t="shared" si="1"/>
        <v>5.616367375877855</v>
      </c>
      <c r="N44" s="50" t="s">
        <v>57</v>
      </c>
    </row>
    <row r="45" spans="1:14" ht="24">
      <c r="A45" s="48">
        <v>19</v>
      </c>
      <c r="B45" s="49">
        <v>122222</v>
      </c>
      <c r="C45" s="22" t="s">
        <v>70</v>
      </c>
      <c r="D45" s="50" t="s">
        <v>56</v>
      </c>
      <c r="E45" s="51">
        <v>23.4</v>
      </c>
      <c r="F45" s="52">
        <v>1014.57</v>
      </c>
      <c r="G45" s="23">
        <v>23740.94</v>
      </c>
      <c r="H45" s="52"/>
      <c r="I45" s="52"/>
      <c r="J45" s="52">
        <v>3894</v>
      </c>
      <c r="K45" s="23">
        <v>91119.6</v>
      </c>
      <c r="L45" s="53"/>
      <c r="M45" s="52">
        <f t="shared" si="1"/>
        <v>3.8380788629262366</v>
      </c>
      <c r="N45" s="50" t="s">
        <v>57</v>
      </c>
    </row>
    <row r="46" spans="1:14" ht="24">
      <c r="A46" s="48">
        <v>20</v>
      </c>
      <c r="B46" s="49">
        <v>122301</v>
      </c>
      <c r="C46" s="22" t="s">
        <v>71</v>
      </c>
      <c r="D46" s="50" t="s">
        <v>56</v>
      </c>
      <c r="E46" s="51">
        <v>7.06</v>
      </c>
      <c r="F46" s="52">
        <v>87.85</v>
      </c>
      <c r="G46" s="23">
        <v>620.21</v>
      </c>
      <c r="H46" s="52"/>
      <c r="I46" s="52"/>
      <c r="J46" s="52">
        <v>554</v>
      </c>
      <c r="K46" s="23">
        <v>3911.24</v>
      </c>
      <c r="L46" s="53"/>
      <c r="M46" s="52">
        <f t="shared" si="1"/>
        <v>6.306315602779703</v>
      </c>
      <c r="N46" s="50" t="s">
        <v>57</v>
      </c>
    </row>
    <row r="47" spans="1:14" ht="24">
      <c r="A47" s="48">
        <v>21</v>
      </c>
      <c r="B47" s="49">
        <v>400001</v>
      </c>
      <c r="C47" s="22" t="s">
        <v>72</v>
      </c>
      <c r="D47" s="50" t="s">
        <v>56</v>
      </c>
      <c r="E47" s="51">
        <v>0.41</v>
      </c>
      <c r="F47" s="52">
        <v>103.2</v>
      </c>
      <c r="G47" s="23">
        <v>42.32</v>
      </c>
      <c r="H47" s="52"/>
      <c r="I47" s="52"/>
      <c r="J47" s="52">
        <v>616</v>
      </c>
      <c r="K47" s="23">
        <v>252.56</v>
      </c>
      <c r="L47" s="53"/>
      <c r="M47" s="52">
        <f t="shared" si="1"/>
        <v>5.967863894139887</v>
      </c>
      <c r="N47" s="50" t="s">
        <v>57</v>
      </c>
    </row>
    <row r="48" spans="1:14" ht="24">
      <c r="A48" s="48">
        <v>22</v>
      </c>
      <c r="B48" s="49">
        <v>400053</v>
      </c>
      <c r="C48" s="22" t="s">
        <v>73</v>
      </c>
      <c r="D48" s="50" t="s">
        <v>56</v>
      </c>
      <c r="E48" s="51">
        <v>23.4</v>
      </c>
      <c r="F48" s="52">
        <v>154.28</v>
      </c>
      <c r="G48" s="23">
        <v>3610.15</v>
      </c>
      <c r="H48" s="52"/>
      <c r="I48" s="52"/>
      <c r="J48" s="52">
        <v>995.62</v>
      </c>
      <c r="K48" s="23">
        <v>23297.51</v>
      </c>
      <c r="L48" s="53"/>
      <c r="M48" s="52">
        <f t="shared" si="1"/>
        <v>6.453335733972272</v>
      </c>
      <c r="N48" s="50" t="s">
        <v>64</v>
      </c>
    </row>
    <row r="49" spans="1:14" ht="12.75">
      <c r="A49" s="29"/>
      <c r="B49" s="54" t="s">
        <v>51</v>
      </c>
      <c r="C49" s="55" t="s">
        <v>74</v>
      </c>
      <c r="D49" s="56" t="s">
        <v>53</v>
      </c>
      <c r="E49" s="57"/>
      <c r="F49" s="28"/>
      <c r="G49" s="30">
        <v>62723</v>
      </c>
      <c r="H49" s="28"/>
      <c r="I49" s="28"/>
      <c r="J49" s="28"/>
      <c r="K49" s="30">
        <v>326991</v>
      </c>
      <c r="L49" s="58"/>
      <c r="M49" s="28">
        <f t="shared" si="1"/>
        <v>5.213255105782568</v>
      </c>
      <c r="N49" s="56"/>
    </row>
    <row r="50" spans="1:14" ht="17.25" customHeight="1">
      <c r="A50" s="75" t="s">
        <v>75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ht="36">
      <c r="A51" s="48">
        <v>24</v>
      </c>
      <c r="B51" s="49" t="s">
        <v>76</v>
      </c>
      <c r="C51" s="22" t="s">
        <v>77</v>
      </c>
      <c r="D51" s="50" t="s">
        <v>78</v>
      </c>
      <c r="E51" s="51">
        <v>0.06274</v>
      </c>
      <c r="F51" s="52">
        <v>10190</v>
      </c>
      <c r="G51" s="23">
        <v>639.32</v>
      </c>
      <c r="H51" s="52">
        <v>67069</v>
      </c>
      <c r="I51" s="52">
        <v>4207.91</v>
      </c>
      <c r="J51" s="52">
        <v>68727.62</v>
      </c>
      <c r="K51" s="23">
        <v>4311.98</v>
      </c>
      <c r="L51" s="53"/>
      <c r="M51" s="52">
        <f aca="true" t="shared" si="2" ref="M51:M56">IF(ISNUMBER(K51/G51),IF(NOT(K51/G51=0),K51/G51," ")," ")</f>
        <v>6.744634924607394</v>
      </c>
      <c r="N51" s="50" t="s">
        <v>79</v>
      </c>
    </row>
    <row r="52" spans="1:14" ht="36">
      <c r="A52" s="48">
        <v>25</v>
      </c>
      <c r="B52" s="49" t="s">
        <v>80</v>
      </c>
      <c r="C52" s="22" t="s">
        <v>81</v>
      </c>
      <c r="D52" s="50" t="s">
        <v>78</v>
      </c>
      <c r="E52" s="51">
        <v>0.19386</v>
      </c>
      <c r="F52" s="52">
        <v>3030</v>
      </c>
      <c r="G52" s="23">
        <v>587.4</v>
      </c>
      <c r="H52" s="52">
        <v>8723</v>
      </c>
      <c r="I52" s="52">
        <v>1691.05</v>
      </c>
      <c r="J52" s="52">
        <v>9189.2</v>
      </c>
      <c r="K52" s="23">
        <v>1781.42</v>
      </c>
      <c r="L52" s="53"/>
      <c r="M52" s="52">
        <f t="shared" si="2"/>
        <v>3.032720463057542</v>
      </c>
      <c r="N52" s="50" t="s">
        <v>82</v>
      </c>
    </row>
    <row r="53" spans="1:14" ht="60">
      <c r="A53" s="48">
        <v>26</v>
      </c>
      <c r="B53" s="49" t="s">
        <v>83</v>
      </c>
      <c r="C53" s="22" t="s">
        <v>84</v>
      </c>
      <c r="D53" s="50" t="s">
        <v>78</v>
      </c>
      <c r="E53" s="51">
        <v>22.624</v>
      </c>
      <c r="F53" s="52">
        <v>2970</v>
      </c>
      <c r="G53" s="23">
        <v>67193.28</v>
      </c>
      <c r="H53" s="52">
        <v>9397.34</v>
      </c>
      <c r="I53" s="52">
        <v>212605.43</v>
      </c>
      <c r="J53" s="52">
        <v>9877.02</v>
      </c>
      <c r="K53" s="23">
        <v>223457.7</v>
      </c>
      <c r="L53" s="53"/>
      <c r="M53" s="52">
        <f t="shared" si="2"/>
        <v>3.3255959524523884</v>
      </c>
      <c r="N53" s="50" t="s">
        <v>85</v>
      </c>
    </row>
    <row r="54" spans="1:14" ht="36">
      <c r="A54" s="48">
        <v>27</v>
      </c>
      <c r="B54" s="49" t="s">
        <v>86</v>
      </c>
      <c r="C54" s="22" t="s">
        <v>87</v>
      </c>
      <c r="D54" s="50" t="s">
        <v>88</v>
      </c>
      <c r="E54" s="51">
        <v>1.5178</v>
      </c>
      <c r="F54" s="52">
        <v>996</v>
      </c>
      <c r="G54" s="23">
        <v>1511.72</v>
      </c>
      <c r="H54" s="52">
        <v>6481</v>
      </c>
      <c r="I54" s="52">
        <v>9836.86</v>
      </c>
      <c r="J54" s="52">
        <v>6724.44</v>
      </c>
      <c r="K54" s="23">
        <v>10206.36</v>
      </c>
      <c r="L54" s="53"/>
      <c r="M54" s="52">
        <f t="shared" si="2"/>
        <v>6.7514883708623294</v>
      </c>
      <c r="N54" s="50" t="s">
        <v>89</v>
      </c>
    </row>
    <row r="55" spans="1:14" ht="36">
      <c r="A55" s="48">
        <v>28</v>
      </c>
      <c r="B55" s="49" t="s">
        <v>90</v>
      </c>
      <c r="C55" s="22" t="s">
        <v>91</v>
      </c>
      <c r="D55" s="50" t="s">
        <v>88</v>
      </c>
      <c r="E55" s="51">
        <v>5.11</v>
      </c>
      <c r="F55" s="52">
        <v>3.11</v>
      </c>
      <c r="G55" s="23">
        <v>15.89</v>
      </c>
      <c r="H55" s="52">
        <v>25.81</v>
      </c>
      <c r="I55" s="52">
        <v>131.89</v>
      </c>
      <c r="J55" s="52">
        <v>25.81</v>
      </c>
      <c r="K55" s="23">
        <v>131.89</v>
      </c>
      <c r="L55" s="53"/>
      <c r="M55" s="52">
        <f t="shared" si="2"/>
        <v>8.300188797986154</v>
      </c>
      <c r="N55" s="50" t="s">
        <v>92</v>
      </c>
    </row>
    <row r="56" spans="1:14" ht="12.75">
      <c r="A56" s="29"/>
      <c r="B56" s="54" t="s">
        <v>51</v>
      </c>
      <c r="C56" s="55" t="s">
        <v>93</v>
      </c>
      <c r="D56" s="56" t="s">
        <v>53</v>
      </c>
      <c r="E56" s="57"/>
      <c r="F56" s="28"/>
      <c r="G56" s="30">
        <v>952926</v>
      </c>
      <c r="H56" s="28"/>
      <c r="I56" s="28"/>
      <c r="J56" s="28"/>
      <c r="K56" s="30">
        <v>4625851</v>
      </c>
      <c r="L56" s="58"/>
      <c r="M56" s="28">
        <f t="shared" si="2"/>
        <v>4.854365396683478</v>
      </c>
      <c r="N56" s="56"/>
    </row>
    <row r="57" spans="1:14" ht="17.25" customHeight="1">
      <c r="A57" s="75" t="s">
        <v>94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4" ht="48">
      <c r="A58" s="48">
        <v>30</v>
      </c>
      <c r="B58" s="49" t="s">
        <v>95</v>
      </c>
      <c r="C58" s="22" t="s">
        <v>96</v>
      </c>
      <c r="D58" s="50" t="s">
        <v>97</v>
      </c>
      <c r="E58" s="51">
        <v>228.62</v>
      </c>
      <c r="F58" s="52">
        <v>4.8</v>
      </c>
      <c r="G58" s="23">
        <v>1097.38</v>
      </c>
      <c r="H58" s="52"/>
      <c r="I58" s="52"/>
      <c r="J58" s="52">
        <v>22.56</v>
      </c>
      <c r="K58" s="23">
        <v>5157.67</v>
      </c>
      <c r="L58" s="53"/>
      <c r="M58" s="52">
        <f>IF(ISNUMBER(K58/G58),IF(NOT(K58/G58=0),K58/G58," ")," ")</f>
        <v>4.699985419818112</v>
      </c>
      <c r="N58" s="50"/>
    </row>
    <row r="59" spans="1:14" ht="48">
      <c r="A59" s="48">
        <v>31</v>
      </c>
      <c r="B59" s="49" t="s">
        <v>98</v>
      </c>
      <c r="C59" s="22" t="s">
        <v>99</v>
      </c>
      <c r="D59" s="50" t="s">
        <v>97</v>
      </c>
      <c r="E59" s="51">
        <v>194.5</v>
      </c>
      <c r="F59" s="52">
        <v>5.98</v>
      </c>
      <c r="G59" s="23">
        <v>1163.11</v>
      </c>
      <c r="H59" s="52"/>
      <c r="I59" s="52"/>
      <c r="J59" s="52">
        <v>28.08</v>
      </c>
      <c r="K59" s="23">
        <v>5461.56</v>
      </c>
      <c r="L59" s="53"/>
      <c r="M59" s="52">
        <f>IF(ISNUMBER(K59/G59),IF(NOT(K59/G59=0),K59/G59," ")," ")</f>
        <v>4.695652173913044</v>
      </c>
      <c r="N59" s="50"/>
    </row>
    <row r="60" spans="1:14" ht="24">
      <c r="A60" s="48">
        <v>32</v>
      </c>
      <c r="B60" s="49" t="s">
        <v>100</v>
      </c>
      <c r="C60" s="22" t="s">
        <v>61</v>
      </c>
      <c r="D60" s="50" t="s">
        <v>56</v>
      </c>
      <c r="E60" s="51">
        <v>21.478</v>
      </c>
      <c r="F60" s="52">
        <v>124.01</v>
      </c>
      <c r="G60" s="23">
        <v>2663.49</v>
      </c>
      <c r="H60" s="52"/>
      <c r="I60" s="52"/>
      <c r="J60" s="52">
        <v>880</v>
      </c>
      <c r="K60" s="23">
        <v>18900.64</v>
      </c>
      <c r="L60" s="53"/>
      <c r="M60" s="52">
        <f>IF(ISNUMBER(K60/G60),IF(NOT(K60/G60=0),K60/G60," ")," ")</f>
        <v>7.096193340316653</v>
      </c>
      <c r="N60" s="50" t="s">
        <v>57</v>
      </c>
    </row>
    <row r="61" spans="1:14" ht="12.75">
      <c r="A61" s="29"/>
      <c r="B61" s="54" t="s">
        <v>51</v>
      </c>
      <c r="C61" s="55" t="s">
        <v>74</v>
      </c>
      <c r="D61" s="56" t="s">
        <v>53</v>
      </c>
      <c r="E61" s="57"/>
      <c r="F61" s="28"/>
      <c r="G61" s="30">
        <v>62723</v>
      </c>
      <c r="H61" s="28"/>
      <c r="I61" s="28"/>
      <c r="J61" s="28"/>
      <c r="K61" s="30">
        <v>326991</v>
      </c>
      <c r="L61" s="58"/>
      <c r="M61" s="28">
        <f>IF(ISNUMBER(K61/G61),IF(NOT(K61/G61=0),K61/G61," ")," ")</f>
        <v>5.213255105782568</v>
      </c>
      <c r="N61" s="56"/>
    </row>
    <row r="62" spans="1:14" ht="17.25" customHeight="1">
      <c r="A62" s="75" t="s">
        <v>101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36">
      <c r="A63" s="48">
        <v>34</v>
      </c>
      <c r="B63" s="49" t="s">
        <v>102</v>
      </c>
      <c r="C63" s="22" t="s">
        <v>81</v>
      </c>
      <c r="D63" s="50" t="s">
        <v>78</v>
      </c>
      <c r="E63" s="51">
        <v>22.624</v>
      </c>
      <c r="F63" s="52">
        <v>3030</v>
      </c>
      <c r="G63" s="23">
        <v>68550.72</v>
      </c>
      <c r="H63" s="52">
        <v>8723</v>
      </c>
      <c r="I63" s="52">
        <v>197349.15</v>
      </c>
      <c r="J63" s="52">
        <v>9189.2</v>
      </c>
      <c r="K63" s="23">
        <v>207896.46</v>
      </c>
      <c r="L63" s="53"/>
      <c r="M63" s="52">
        <f>IF(ISNUMBER(K63/G63),IF(NOT(K63/G63=0),K63/G63," ")," ")</f>
        <v>3.0327392622572016</v>
      </c>
      <c r="N63" s="50" t="s">
        <v>82</v>
      </c>
    </row>
    <row r="64" spans="1:14" ht="60">
      <c r="A64" s="48">
        <v>35</v>
      </c>
      <c r="B64" s="49" t="s">
        <v>103</v>
      </c>
      <c r="C64" s="22" t="s">
        <v>84</v>
      </c>
      <c r="D64" s="50" t="s">
        <v>78</v>
      </c>
      <c r="E64" s="51">
        <v>-22.624</v>
      </c>
      <c r="F64" s="52">
        <v>2970</v>
      </c>
      <c r="G64" s="23">
        <v>-67193.28</v>
      </c>
      <c r="H64" s="52">
        <v>9397.34</v>
      </c>
      <c r="I64" s="52">
        <v>-212605.43</v>
      </c>
      <c r="J64" s="52">
        <v>9877.02</v>
      </c>
      <c r="K64" s="23">
        <v>-223457.7</v>
      </c>
      <c r="L64" s="53"/>
      <c r="M64" s="52">
        <f>IF(ISNUMBER(K64/G64),IF(NOT(K64/G64=0),K64/G64," ")," ")</f>
        <v>3.3255959524523884</v>
      </c>
      <c r="N64" s="50" t="s">
        <v>85</v>
      </c>
    </row>
    <row r="65" spans="1:14" ht="36">
      <c r="A65" s="48">
        <v>36</v>
      </c>
      <c r="B65" s="49" t="s">
        <v>104</v>
      </c>
      <c r="C65" s="22" t="s">
        <v>105</v>
      </c>
      <c r="D65" s="50" t="s">
        <v>88</v>
      </c>
      <c r="E65" s="51">
        <v>89.06</v>
      </c>
      <c r="F65" s="52">
        <v>97</v>
      </c>
      <c r="G65" s="23">
        <v>8638.82</v>
      </c>
      <c r="H65" s="52">
        <v>186</v>
      </c>
      <c r="I65" s="52">
        <v>16565.16</v>
      </c>
      <c r="J65" s="52">
        <v>373.81</v>
      </c>
      <c r="K65" s="23">
        <v>33291.52</v>
      </c>
      <c r="L65" s="53"/>
      <c r="M65" s="52">
        <f>IF(ISNUMBER(K65/G65),IF(NOT(K65/G65=0),K65/G65," ")," ")</f>
        <v>3.8537115022653556</v>
      </c>
      <c r="N65" s="50" t="s">
        <v>106</v>
      </c>
    </row>
    <row r="66" spans="1:14" ht="60">
      <c r="A66" s="48">
        <v>37</v>
      </c>
      <c r="B66" s="49" t="s">
        <v>107</v>
      </c>
      <c r="C66" s="22" t="s">
        <v>108</v>
      </c>
      <c r="D66" s="50" t="s">
        <v>78</v>
      </c>
      <c r="E66" s="51">
        <v>1708.4</v>
      </c>
      <c r="F66" s="52">
        <v>511</v>
      </c>
      <c r="G66" s="23">
        <v>872992.4</v>
      </c>
      <c r="H66" s="52">
        <v>2394</v>
      </c>
      <c r="I66" s="52">
        <v>4089909.6</v>
      </c>
      <c r="J66" s="52">
        <v>2556.94</v>
      </c>
      <c r="K66" s="23">
        <v>4368276.29</v>
      </c>
      <c r="L66" s="53"/>
      <c r="M66" s="52">
        <f>IF(ISNUMBER(K66/G66),IF(NOT(K66/G66=0),K66/G66," ")," ")</f>
        <v>5.003796470622196</v>
      </c>
      <c r="N66" s="50" t="s">
        <v>109</v>
      </c>
    </row>
    <row r="67" spans="1:14" ht="17.25" customHeight="1">
      <c r="A67" s="84" t="s">
        <v>110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7.25" customHeight="1">
      <c r="A68" s="75" t="s">
        <v>75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36">
      <c r="A69" s="48">
        <v>38</v>
      </c>
      <c r="B69" s="49" t="s">
        <v>111</v>
      </c>
      <c r="C69" s="22" t="s">
        <v>112</v>
      </c>
      <c r="D69" s="50" t="s">
        <v>88</v>
      </c>
      <c r="E69" s="51"/>
      <c r="F69" s="52">
        <v>116</v>
      </c>
      <c r="G69" s="23"/>
      <c r="H69" s="52">
        <v>186</v>
      </c>
      <c r="I69" s="52"/>
      <c r="J69" s="52">
        <v>373.81</v>
      </c>
      <c r="K69" s="23"/>
      <c r="L69" s="53"/>
      <c r="M69" s="52" t="str">
        <f>IF(ISNUMBER(K69/G69),IF(NOT(K69/G69=0),K69/G69," ")," ")</f>
        <v> </v>
      </c>
      <c r="N69" s="50" t="s">
        <v>113</v>
      </c>
    </row>
    <row r="70" spans="1:14" ht="12.75">
      <c r="A70" s="48">
        <v>39</v>
      </c>
      <c r="B70" s="49" t="s">
        <v>114</v>
      </c>
      <c r="C70" s="22" t="s">
        <v>115</v>
      </c>
      <c r="D70" s="50" t="s">
        <v>78</v>
      </c>
      <c r="E70" s="51">
        <v>1708.4</v>
      </c>
      <c r="F70" s="52"/>
      <c r="G70" s="23"/>
      <c r="H70" s="52"/>
      <c r="I70" s="52"/>
      <c r="J70" s="52"/>
      <c r="K70" s="23"/>
      <c r="L70" s="53"/>
      <c r="M70" s="52" t="str">
        <f>IF(ISNUMBER(K70/G70),IF(NOT(K70/G70=0),K70/G70," ")," ")</f>
        <v> </v>
      </c>
      <c r="N70" s="50"/>
    </row>
    <row r="71" spans="1:14" ht="12.75">
      <c r="A71" s="48">
        <v>40</v>
      </c>
      <c r="B71" s="49" t="s">
        <v>116</v>
      </c>
      <c r="C71" s="22" t="s">
        <v>117</v>
      </c>
      <c r="D71" s="50" t="s">
        <v>78</v>
      </c>
      <c r="E71" s="51">
        <v>998.6</v>
      </c>
      <c r="F71" s="52"/>
      <c r="G71" s="23"/>
      <c r="H71" s="52"/>
      <c r="I71" s="52"/>
      <c r="J71" s="52"/>
      <c r="K71" s="23"/>
      <c r="L71" s="53"/>
      <c r="M71" s="52" t="str">
        <f>IF(ISNUMBER(K71/G71),IF(NOT(K71/G71=0),K71/G71," ")," ")</f>
        <v> </v>
      </c>
      <c r="N71" s="50"/>
    </row>
    <row r="72" spans="1:14" ht="12.75">
      <c r="A72" s="25"/>
      <c r="B72" s="59" t="s">
        <v>51</v>
      </c>
      <c r="C72" s="60" t="s">
        <v>93</v>
      </c>
      <c r="D72" s="61" t="s">
        <v>53</v>
      </c>
      <c r="E72" s="62"/>
      <c r="F72" s="24"/>
      <c r="G72" s="26">
        <v>952926</v>
      </c>
      <c r="H72" s="24"/>
      <c r="I72" s="24"/>
      <c r="J72" s="24"/>
      <c r="K72" s="26">
        <v>4625851</v>
      </c>
      <c r="L72" s="63"/>
      <c r="M72" s="24">
        <f>IF(ISNUMBER(K72/G72),IF(NOT(K72/G72=0),K72/G72," ")," ")</f>
        <v>4.854365396683478</v>
      </c>
      <c r="N72" s="61"/>
    </row>
    <row r="73" spans="1:14" ht="12.75">
      <c r="A73" s="82" t="s">
        <v>36</v>
      </c>
      <c r="B73" s="74"/>
      <c r="C73" s="74"/>
      <c r="D73" s="74"/>
      <c r="E73" s="74"/>
      <c r="F73" s="74"/>
      <c r="G73" s="64">
        <v>1021547</v>
      </c>
      <c r="H73" s="65"/>
      <c r="I73" s="65"/>
      <c r="J73" s="65"/>
      <c r="K73" s="64">
        <v>5023672</v>
      </c>
      <c r="L73" s="66"/>
      <c r="M73" s="64">
        <f aca="true" ca="1" t="shared" si="3" ref="M73:M86">IF(ISNUMBER(INDIRECT("K"&amp;ROW())/INDIRECT("G"&amp;ROW())),INDIRECT("K"&amp;ROW())/INDIRECT("G"&amp;ROW())," ")</f>
        <v>4.917710100465275</v>
      </c>
      <c r="N73" s="67" t="s">
        <v>118</v>
      </c>
    </row>
    <row r="74" spans="1:14" ht="12.75">
      <c r="A74" s="82" t="s">
        <v>25</v>
      </c>
      <c r="B74" s="74"/>
      <c r="C74" s="74"/>
      <c r="D74" s="74"/>
      <c r="E74" s="74"/>
      <c r="F74" s="74"/>
      <c r="G74" s="64"/>
      <c r="H74" s="65"/>
      <c r="I74" s="65"/>
      <c r="J74" s="65"/>
      <c r="K74" s="64"/>
      <c r="L74" s="66"/>
      <c r="M74" s="64" t="str">
        <f ca="1" t="shared" si="3"/>
        <v> </v>
      </c>
      <c r="N74" s="67" t="s">
        <v>118</v>
      </c>
    </row>
    <row r="75" spans="1:14" ht="12.75">
      <c r="A75" s="82" t="s">
        <v>26</v>
      </c>
      <c r="B75" s="74"/>
      <c r="C75" s="74"/>
      <c r="D75" s="74"/>
      <c r="E75" s="74"/>
      <c r="F75" s="74"/>
      <c r="G75" s="64">
        <v>10742</v>
      </c>
      <c r="H75" s="65"/>
      <c r="I75" s="65"/>
      <c r="J75" s="65"/>
      <c r="K75" s="64">
        <v>129010</v>
      </c>
      <c r="L75" s="66"/>
      <c r="M75" s="64">
        <f ca="1" t="shared" si="3"/>
        <v>12.00986780860175</v>
      </c>
      <c r="N75" s="67" t="s">
        <v>118</v>
      </c>
    </row>
    <row r="76" spans="1:14" ht="12.75">
      <c r="A76" s="82" t="s">
        <v>27</v>
      </c>
      <c r="B76" s="74"/>
      <c r="C76" s="74"/>
      <c r="D76" s="74"/>
      <c r="E76" s="74"/>
      <c r="F76" s="74"/>
      <c r="G76" s="64">
        <v>952926</v>
      </c>
      <c r="H76" s="65"/>
      <c r="I76" s="65"/>
      <c r="J76" s="65"/>
      <c r="K76" s="64">
        <v>4625851</v>
      </c>
      <c r="L76" s="66"/>
      <c r="M76" s="64">
        <f ca="1" t="shared" si="3"/>
        <v>4.854365396683478</v>
      </c>
      <c r="N76" s="67" t="s">
        <v>118</v>
      </c>
    </row>
    <row r="77" spans="1:14" ht="12.75">
      <c r="A77" s="82" t="s">
        <v>28</v>
      </c>
      <c r="B77" s="74"/>
      <c r="C77" s="74"/>
      <c r="D77" s="74"/>
      <c r="E77" s="74"/>
      <c r="F77" s="74"/>
      <c r="G77" s="64">
        <v>62723</v>
      </c>
      <c r="H77" s="65"/>
      <c r="I77" s="65"/>
      <c r="J77" s="65"/>
      <c r="K77" s="64">
        <v>326991</v>
      </c>
      <c r="L77" s="66"/>
      <c r="M77" s="64">
        <f ca="1" t="shared" si="3"/>
        <v>5.213255105782568</v>
      </c>
      <c r="N77" s="67" t="s">
        <v>118</v>
      </c>
    </row>
    <row r="78" spans="1:14" ht="12.75">
      <c r="A78" s="83" t="s">
        <v>29</v>
      </c>
      <c r="B78" s="75"/>
      <c r="C78" s="75"/>
      <c r="D78" s="75"/>
      <c r="E78" s="75"/>
      <c r="F78" s="75"/>
      <c r="G78" s="64">
        <v>13791</v>
      </c>
      <c r="H78" s="65"/>
      <c r="I78" s="65"/>
      <c r="J78" s="65"/>
      <c r="K78" s="64">
        <v>140785</v>
      </c>
      <c r="L78" s="66"/>
      <c r="M78" s="64">
        <f ca="1" t="shared" si="3"/>
        <v>10.208469291566963</v>
      </c>
      <c r="N78" s="67" t="s">
        <v>118</v>
      </c>
    </row>
    <row r="79" spans="1:14" ht="12.75">
      <c r="A79" s="83" t="s">
        <v>30</v>
      </c>
      <c r="B79" s="75"/>
      <c r="C79" s="75"/>
      <c r="D79" s="75"/>
      <c r="E79" s="75"/>
      <c r="F79" s="75"/>
      <c r="G79" s="64">
        <v>7761</v>
      </c>
      <c r="H79" s="65"/>
      <c r="I79" s="65"/>
      <c r="J79" s="65"/>
      <c r="K79" s="64">
        <v>74557</v>
      </c>
      <c r="L79" s="66"/>
      <c r="M79" s="64">
        <f ca="1" t="shared" si="3"/>
        <v>9.60662285787914</v>
      </c>
      <c r="N79" s="67" t="s">
        <v>118</v>
      </c>
    </row>
    <row r="80" spans="1:14" ht="12.75">
      <c r="A80" s="83" t="s">
        <v>37</v>
      </c>
      <c r="B80" s="75"/>
      <c r="C80" s="75"/>
      <c r="D80" s="75"/>
      <c r="E80" s="75"/>
      <c r="F80" s="75"/>
      <c r="G80" s="64"/>
      <c r="H80" s="65"/>
      <c r="I80" s="65"/>
      <c r="J80" s="65"/>
      <c r="K80" s="64"/>
      <c r="L80" s="66"/>
      <c r="M80" s="64" t="str">
        <f ca="1" t="shared" si="3"/>
        <v> </v>
      </c>
      <c r="N80" s="67" t="s">
        <v>118</v>
      </c>
    </row>
    <row r="81" spans="1:14" ht="12.75">
      <c r="A81" s="82" t="s">
        <v>31</v>
      </c>
      <c r="B81" s="74"/>
      <c r="C81" s="74"/>
      <c r="D81" s="74"/>
      <c r="E81" s="74"/>
      <c r="F81" s="74"/>
      <c r="G81" s="64">
        <v>31151</v>
      </c>
      <c r="H81" s="65"/>
      <c r="I81" s="65"/>
      <c r="J81" s="65"/>
      <c r="K81" s="64">
        <v>144171</v>
      </c>
      <c r="L81" s="66"/>
      <c r="M81" s="64">
        <f ca="1" t="shared" si="3"/>
        <v>4.628133928284806</v>
      </c>
      <c r="N81" s="67" t="s">
        <v>118</v>
      </c>
    </row>
    <row r="82" spans="1:14" ht="12.75">
      <c r="A82" s="82" t="s">
        <v>32</v>
      </c>
      <c r="B82" s="74"/>
      <c r="C82" s="74"/>
      <c r="D82" s="74"/>
      <c r="E82" s="74"/>
      <c r="F82" s="74"/>
      <c r="G82" s="64">
        <v>477949</v>
      </c>
      <c r="H82" s="65"/>
      <c r="I82" s="65"/>
      <c r="J82" s="65"/>
      <c r="K82" s="64">
        <v>2375281</v>
      </c>
      <c r="L82" s="66"/>
      <c r="M82" s="64">
        <f ca="1" t="shared" si="3"/>
        <v>4.96973735691465</v>
      </c>
      <c r="N82" s="67" t="s">
        <v>118</v>
      </c>
    </row>
    <row r="83" spans="1:14" ht="12.75">
      <c r="A83" s="82" t="s">
        <v>33</v>
      </c>
      <c r="B83" s="74"/>
      <c r="C83" s="74"/>
      <c r="D83" s="74"/>
      <c r="E83" s="74"/>
      <c r="F83" s="74"/>
      <c r="G83" s="64">
        <v>532046</v>
      </c>
      <c r="H83" s="65"/>
      <c r="I83" s="65"/>
      <c r="J83" s="65"/>
      <c r="K83" s="64">
        <v>2698826</v>
      </c>
      <c r="L83" s="66"/>
      <c r="M83" s="64">
        <f ca="1" t="shared" si="3"/>
        <v>5.072542599700026</v>
      </c>
      <c r="N83" s="67" t="s">
        <v>118</v>
      </c>
    </row>
    <row r="84" spans="1:14" ht="12.75">
      <c r="A84" s="82" t="s">
        <v>35</v>
      </c>
      <c r="B84" s="74"/>
      <c r="C84" s="74"/>
      <c r="D84" s="74"/>
      <c r="E84" s="74"/>
      <c r="F84" s="74"/>
      <c r="G84" s="64">
        <v>1953</v>
      </c>
      <c r="H84" s="65"/>
      <c r="I84" s="65"/>
      <c r="J84" s="65"/>
      <c r="K84" s="64">
        <v>20736</v>
      </c>
      <c r="L84" s="66"/>
      <c r="M84" s="64">
        <f ca="1" t="shared" si="3"/>
        <v>10.617511520737327</v>
      </c>
      <c r="N84" s="67" t="s">
        <v>118</v>
      </c>
    </row>
    <row r="85" spans="1:14" ht="12.75">
      <c r="A85" s="82" t="s">
        <v>34</v>
      </c>
      <c r="B85" s="74"/>
      <c r="C85" s="74"/>
      <c r="D85" s="74"/>
      <c r="E85" s="74"/>
      <c r="F85" s="74"/>
      <c r="G85" s="64">
        <v>1043099</v>
      </c>
      <c r="H85" s="65"/>
      <c r="I85" s="65"/>
      <c r="J85" s="65"/>
      <c r="K85" s="64">
        <v>5239014</v>
      </c>
      <c r="L85" s="66"/>
      <c r="M85" s="64">
        <f ca="1" t="shared" si="3"/>
        <v>5.0225472366477195</v>
      </c>
      <c r="N85" s="67" t="s">
        <v>118</v>
      </c>
    </row>
    <row r="86" spans="1:14" ht="12.75">
      <c r="A86" s="83" t="s">
        <v>38</v>
      </c>
      <c r="B86" s="75"/>
      <c r="C86" s="75"/>
      <c r="D86" s="75"/>
      <c r="E86" s="75"/>
      <c r="F86" s="75"/>
      <c r="G86" s="64">
        <v>1043099</v>
      </c>
      <c r="H86" s="65"/>
      <c r="I86" s="65"/>
      <c r="J86" s="65"/>
      <c r="K86" s="64">
        <v>5239014</v>
      </c>
      <c r="L86" s="66"/>
      <c r="M86" s="64">
        <f ca="1" t="shared" si="3"/>
        <v>5.0225472366477195</v>
      </c>
      <c r="N86" s="67" t="s">
        <v>118</v>
      </c>
    </row>
    <row r="87" spans="1:14" ht="12.75">
      <c r="A87" s="31"/>
      <c r="B87" s="27" t="s">
        <v>121</v>
      </c>
      <c r="C87" s="27"/>
      <c r="G87" s="68"/>
      <c r="H87" s="69"/>
      <c r="I87" s="69"/>
      <c r="J87" s="69"/>
      <c r="K87" s="70">
        <v>943023</v>
      </c>
      <c r="L87" s="71"/>
      <c r="M87" s="68"/>
      <c r="N87" s="31"/>
    </row>
    <row r="88" spans="1:14" ht="12.75">
      <c r="A88" s="2"/>
      <c r="B88" s="17" t="s">
        <v>122</v>
      </c>
      <c r="C88" s="17"/>
      <c r="D88" s="3"/>
      <c r="E88" s="3"/>
      <c r="F88" s="3"/>
      <c r="G88" s="3"/>
      <c r="H88" s="3"/>
      <c r="I88" s="3"/>
      <c r="J88" s="3"/>
      <c r="K88" s="17">
        <v>6182037</v>
      </c>
      <c r="L88" s="72"/>
      <c r="M88" s="3"/>
      <c r="N88" s="3"/>
    </row>
    <row r="89" spans="1:14" ht="12.75">
      <c r="A89" s="33"/>
      <c r="B89" s="3"/>
      <c r="C89" s="3"/>
      <c r="D89" s="3"/>
      <c r="E89" s="3"/>
      <c r="F89" s="3"/>
      <c r="G89" s="3"/>
      <c r="H89" s="3"/>
      <c r="I89" s="3"/>
      <c r="J89" s="3"/>
      <c r="K89" s="3"/>
      <c r="L89" s="72"/>
      <c r="M89" s="3"/>
      <c r="N89" s="3"/>
    </row>
    <row r="90" spans="1:14" ht="12.75">
      <c r="A90" s="2"/>
      <c r="B90" s="32" t="s">
        <v>130</v>
      </c>
      <c r="C90" s="32"/>
      <c r="D90" s="3"/>
      <c r="E90" s="3"/>
      <c r="F90" s="3"/>
      <c r="G90" s="3"/>
      <c r="H90" s="3"/>
      <c r="I90" s="3"/>
      <c r="J90" s="3"/>
      <c r="K90" s="3"/>
      <c r="L90" s="72"/>
      <c r="M90" s="3"/>
      <c r="N90" s="3"/>
    </row>
    <row r="91" spans="1:14" ht="12.75">
      <c r="A91" s="33"/>
      <c r="B91" s="32" t="s">
        <v>124</v>
      </c>
      <c r="C91" s="32"/>
      <c r="D91" s="3"/>
      <c r="E91" s="3"/>
      <c r="F91" s="3"/>
      <c r="G91" s="3"/>
      <c r="H91" s="3"/>
      <c r="I91" s="3"/>
      <c r="J91" s="3"/>
      <c r="K91" s="3"/>
      <c r="L91" s="72"/>
      <c r="M91" s="3"/>
      <c r="N91" s="3"/>
    </row>
    <row r="92" ht="12.75"/>
    <row r="93" ht="12.75"/>
    <row r="94" ht="12.75"/>
    <row r="95" ht="12.75"/>
  </sheetData>
  <sheetProtection/>
  <mergeCells count="49">
    <mergeCell ref="A5:N5"/>
    <mergeCell ref="A6:N6"/>
    <mergeCell ref="A7:N7"/>
    <mergeCell ref="A8:N8"/>
    <mergeCell ref="G10:I1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  <mergeCell ref="A57:N57"/>
    <mergeCell ref="A62:N62"/>
    <mergeCell ref="A67:N67"/>
    <mergeCell ref="A68:N68"/>
    <mergeCell ref="A24:N24"/>
    <mergeCell ref="A25:N25"/>
    <mergeCell ref="A32:N32"/>
    <mergeCell ref="A50:N50"/>
    <mergeCell ref="A83:F83"/>
    <mergeCell ref="A84:F84"/>
    <mergeCell ref="A85:F85"/>
    <mergeCell ref="A86:F86"/>
    <mergeCell ref="A73:F73"/>
    <mergeCell ref="A74:F74"/>
    <mergeCell ref="A75:F75"/>
    <mergeCell ref="A76:F76"/>
    <mergeCell ref="A81:F81"/>
    <mergeCell ref="A82:F82"/>
    <mergeCell ref="A77:F77"/>
    <mergeCell ref="A78:F78"/>
    <mergeCell ref="A79:F79"/>
    <mergeCell ref="A80:F8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2017-06-30T09:03:07Z</cp:lastPrinted>
  <dcterms:created xsi:type="dcterms:W3CDTF">2003-01-28T12:33:10Z</dcterms:created>
  <dcterms:modified xsi:type="dcterms:W3CDTF">2017-07-04T09:44:05Z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