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7500" windowHeight="4245" tabRatio="771"/>
  </bookViews>
  <sheets>
    <sheet name="Мои данные" sheetId="8" r:id="rId1"/>
    <sheet name="Ведомость ресурсов" sheetId="16" r:id="rId2"/>
  </sheets>
  <definedNames>
    <definedName name="_xlnm.Print_Titles" localSheetId="1">'Ведомость ресурсов'!$22:$22</definedName>
    <definedName name="_xlnm.Print_Titles" localSheetId="0">'Мои данные'!$28:$28</definedName>
  </definedNames>
  <calcPr calcId="124519"/>
</workbook>
</file>

<file path=xl/calcChain.xml><?xml version="1.0" encoding="utf-8"?>
<calcChain xmlns="http://schemas.openxmlformats.org/spreadsheetml/2006/main">
  <c r="G105" i="16"/>
  <c r="G11"/>
  <c r="A17"/>
  <c r="G427" i="8"/>
  <c r="A23"/>
  <c r="G17"/>
  <c r="M25" i="16"/>
  <c r="M26"/>
  <c r="M27"/>
  <c r="M28"/>
  <c r="M29"/>
  <c r="M30"/>
  <c r="M31"/>
  <c r="M32"/>
  <c r="M33"/>
  <c r="M34"/>
  <c r="M35"/>
  <c r="M36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J15"/>
  <c r="G15"/>
  <c r="J13"/>
  <c r="G13"/>
  <c r="J12"/>
  <c r="G12"/>
  <c r="J11"/>
  <c r="J21" i="8"/>
  <c r="G21"/>
  <c r="J19"/>
  <c r="G19"/>
  <c r="J18"/>
  <c r="G18"/>
  <c r="J17"/>
  <c r="J14" i="16"/>
  <c r="G14"/>
  <c r="J20" i="8"/>
  <c r="G20"/>
  <c r="M96" i="16"/>
  <c r="M102"/>
  <c r="M90"/>
  <c r="M101"/>
  <c r="M94"/>
  <c r="M98"/>
  <c r="M104"/>
  <c r="M93"/>
  <c r="M100"/>
  <c r="M91"/>
  <c r="M89"/>
  <c r="M105"/>
  <c r="M92"/>
  <c r="M99"/>
  <c r="M97"/>
  <c r="M95"/>
  <c r="M103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Alex Sosedko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200 атрибут 950 текст&gt;  &lt;подпись 200 значение&gt;</t>
        </r>
      </text>
    </comment>
    <comment ref="H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200 атрибут 950 значение&gt;/</t>
        </r>
      </text>
    </comment>
    <comment ref="H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210 атрибут 950 значение&gt;/</t>
        </r>
      </text>
    </comment>
    <comment ref="A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1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11" authorId="4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13" authorId="4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14" authorId="4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7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1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19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V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W20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X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0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G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V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W21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X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1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L23" authorId="4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28" authorId="4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28" authorId="4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&lt;Наименование (текстовая часть) расценки&gt;
&lt;Обоснование коэффициентов&gt;
&lt;Ед. измерения по расценке&gt;
&lt;Формула расчета стоимости единицы&gt;
&lt;Строка задания НР для рес.расч.&gt;
&lt;Строка задания СП для рес.расч.&gt;</t>
        </r>
      </text>
    </comment>
    <comment ref="C28" authorId="4">
      <text>
        <r>
          <rPr>
            <sz val="8"/>
            <color indexed="81"/>
            <rFont val="Tahoma"/>
            <family val="2"/>
            <charset val="204"/>
          </rPr>
          <t xml:space="preserve"> &lt;Количество всего (физ. объем) по позиции&gt;
&lt;Формула расчета физ. объема&gt;
&lt;Нормы НР 2001г. по позиции&gt;
&lt;Нормы СП 2001г. по позиции&gt;</t>
        </r>
      </text>
    </comment>
    <comment ref="D28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базисных ценах с учетом всех к-тов&gt;</t>
        </r>
      </text>
    </comment>
    <comment ref="E28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28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2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
&lt;Сумма НР по позиции при расчете в базисных ценах&gt;
&lt;Сумма СП по позиции при расчете в базисных ценах&gt;</t>
        </r>
      </text>
    </comment>
    <comment ref="H2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_____
&lt;ИТОГО МАТ на физобъем по позиции в базисных ценах&gt;
</t>
        </r>
      </text>
    </comment>
    <comment ref="I28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_____
&lt;ИТОГО ЗПМ на физобъем по позиции в базисных ценах&gt;
</t>
        </r>
      </text>
    </comment>
    <comment ref="J28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ПЗ по позиции в текущих ценах&gt;
&lt;Сумма НР по позиции при расчете в текущих ценах (ресурсный расчет)&gt;
&lt;Сумма СП по позиции при расчете в текущих ценах (ресурсный расчет)&gt;</t>
        </r>
      </text>
    </comment>
    <comment ref="K28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ОЗП по позиции в текущих ценах&gt;
_____
&lt;ИТОГО МАТ по позиции в текущих ценах&gt;
</t>
        </r>
      </text>
    </comment>
    <comment ref="U28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ЭММ по позиции в текущих ценах&gt;
_____
&lt;ИТОГО ЗПМ по позиции в текущих ценах&gt;
</t>
        </r>
      </text>
    </comment>
    <comment ref="A431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300 атрибут 970 значение&gt; _________________ /&lt;подпись 300 значение&gt;/</t>
        </r>
      </text>
    </comment>
    <comment ref="A43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310 атрибут 970 значение&gt; _________________ /&lt;подпись 310 значение&gt;/</t>
        </r>
      </text>
    </comment>
  </commentList>
</comments>
</file>

<file path=xl/comments2.xml><?xml version="1.0" encoding="utf-8"?>
<comments xmlns="http://schemas.openxmlformats.org/spreadsheetml/2006/main">
  <authors>
    <author>&lt;&gt;</author>
    <author>YuKazaeva</author>
    <author>Сергей</author>
    <author>Alex</author>
    <author>onikitina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5" authorId="2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7" authorId="2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8" authorId="2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11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12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1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L14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ОЗП&gt;</t>
        </r>
      </text>
    </comment>
    <comment ref="O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P14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G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L15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ОЗП&gt;</t>
        </r>
      </text>
    </comment>
    <comment ref="O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P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L16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ЗПМ&gt;</t>
        </r>
      </text>
    </comment>
    <comment ref="L17" authorId="2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22" authorId="2">
      <text>
        <r>
          <rPr>
            <sz val="8"/>
            <color indexed="81"/>
            <rFont val="Tahoma"/>
            <family val="2"/>
            <charset val="204"/>
          </rPr>
          <t xml:space="preserve"> &lt;Номер ресурса п.п.&gt;</t>
        </r>
      </text>
    </comment>
    <comment ref="B22" authorId="2">
      <text>
        <r>
          <rPr>
            <sz val="8"/>
            <color indexed="81"/>
            <rFont val="Tahoma"/>
            <family val="2"/>
            <charset val="204"/>
          </rPr>
          <t xml:space="preserve"> &lt;Код ресурса&gt;</t>
        </r>
      </text>
    </comment>
    <comment ref="C22" authorId="2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ресурса &gt;</t>
        </r>
      </text>
    </comment>
    <comment ref="D22" authorId="2">
      <text>
        <r>
          <rPr>
            <sz val="8"/>
            <color indexed="81"/>
            <rFont val="Tahoma"/>
            <family val="2"/>
            <charset val="204"/>
          </rPr>
          <t xml:space="preserve"> &lt;Единица измерения ресурса&gt;
&lt;Количество машиночасов на единицу по позиции&gt;</t>
        </r>
      </text>
    </comment>
    <comment ref="E22" authorId="2">
      <text>
        <r>
          <rPr>
            <sz val="8"/>
            <color indexed="81"/>
            <rFont val="Tahoma"/>
            <family val="2"/>
            <charset val="204"/>
          </rPr>
          <t xml:space="preserve"> &lt;Общее количество ресурса&gt;</t>
        </r>
      </text>
    </comment>
    <comment ref="F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базисная цена ресурса (на ед. измерения)&gt;
&lt;Формула базисной цены единицы ПЗ&gt;</t>
        </r>
      </text>
    </comment>
    <comment ref="G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базисная цена ресурса (на физ. объем)&gt;</t>
        </r>
      </text>
    </comment>
    <comment ref="H22" authorId="2">
      <text>
        <r>
          <rPr>
            <sz val="8"/>
            <color indexed="81"/>
            <rFont val="Tahoma"/>
            <family val="2"/>
            <charset val="204"/>
          </rPr>
          <t xml:space="preserve"> &lt;Оптовая цена единицы&gt;</t>
        </r>
      </text>
    </comment>
    <comment ref="I22" authorId="2">
      <text>
        <r>
          <rPr>
            <sz val="8"/>
            <color indexed="81"/>
            <rFont val="Tahoma"/>
            <family val="2"/>
            <charset val="204"/>
          </rPr>
          <t xml:space="preserve"> &lt;Оптовая цена всего&gt;</t>
        </r>
      </text>
    </comment>
    <comment ref="J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ед. измерения)&gt;
&lt;Формула текущей цены единицы ПЗ&gt;</t>
        </r>
      </text>
    </comment>
    <comment ref="K22" authorId="2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физ. объем)&gt;</t>
        </r>
      </text>
    </comment>
    <comment ref="M22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=IF(ISNUMBER(R[0]C[-2]/R[0]C[-6]),IF(NOT(R[0]C[-2]/R[0]C[-6]=0),R[0]C[-2]/R[0]C[-6], " "), " ")&lt;Пустой идентификатор&gt;</t>
        </r>
      </text>
    </comment>
    <comment ref="N22" authorId="2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текущей цены ресурса&gt;</t>
        </r>
      </text>
    </comment>
    <comment ref="A107" authorId="2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107" authorId="2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K107" authorId="2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M107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=IF(ISNUMBER(INDIRECT("K" &amp; ROW())/INDIRECT("G" &amp; ROW())),INDIRECT("K" &amp; ROW())/INDIRECT("G" &amp; ROW()), " ")&lt;Пустой идентификатор&gt;</t>
        </r>
      </text>
    </comment>
    <comment ref="N107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</text>
    </comment>
    <comment ref="A10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300 атрибут 970 значение&gt; _________________ /&lt;подпись 300 значение&gt;/</t>
        </r>
      </text>
    </comment>
    <comment ref="A11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<sst xmlns="http://schemas.openxmlformats.org/spreadsheetml/2006/main" count="1459" uniqueCount="825">
  <si>
    <t>Код ресурса</t>
  </si>
  <si>
    <t>Всего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</si>
  <si>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</si>
  <si>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</si>
  <si>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</si>
  <si>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</si>
  <si>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</si>
  <si>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</si>
  <si>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</si>
  <si>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</si>
  <si>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</si>
  <si>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</si>
  <si>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</si>
  <si>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</si>
  <si>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</si>
  <si>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</si>
  <si>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</si>
  <si>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</si>
  <si>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</si>
  <si>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Наименование</t>
  </si>
  <si>
    <t>Единица измерения</t>
  </si>
  <si>
    <t>Количество единиц по проектным данным</t>
  </si>
  <si>
    <t>Сметная стоимость в базисных ценах (руб.)</t>
  </si>
  <si>
    <t>Стоимость в текущих ценах (руб.)</t>
  </si>
  <si>
    <t>Индекс для смт. цен</t>
  </si>
  <si>
    <t>Обоснование</t>
  </si>
  <si>
    <t>Отпускная</t>
  </si>
  <si>
    <t>Сметная</t>
  </si>
  <si>
    <t>на ед. изм.</t>
  </si>
  <si>
    <t>общая</t>
  </si>
  <si>
    <t>Кол-во механизаторов</t>
  </si>
  <si>
    <t>(локальная смета)</t>
  </si>
  <si>
    <t>(локальный сметный расчет)</t>
  </si>
  <si>
    <t>в т.ч. оборудование</t>
  </si>
  <si>
    <t>монтажных работ</t>
  </si>
  <si>
    <t xml:space="preserve">УТВЕРЖДАЮ </t>
  </si>
  <si>
    <t>СОГЛАСОВАНО</t>
  </si>
  <si>
    <t>"___" ____________ 20___ г.</t>
  </si>
  <si>
    <t>"___" _____________ 20___ г.</t>
  </si>
  <si>
    <t xml:space="preserve">  </t>
  </si>
  <si>
    <t>_________________ //</t>
  </si>
  <si>
    <t>ЛОКАЛЬНАЯ СМЕТА 1</t>
  </si>
  <si>
    <t>Основание:ведомость объемов работ</t>
  </si>
  <si>
    <t>Составил:  _________________ //</t>
  </si>
  <si>
    <t>Проверил:  _________________ //</t>
  </si>
  <si>
    <t>Участок от ПК №0  до ПК №4 +7,5м . Длина 407,5м.Ширина дороги 6м. Площадь покрытия (407,5х6=2445м2). Обочины (1мх2)</t>
  </si>
  <si>
    <t>ТЕРр68-12-7
Снятие деформированных асфальтобетонных покрытий самоходными холодными фрезами с шириной фрезерования 500-1000 мм и толщиной слоя: до 50 мм
1000 м2 покрытия</t>
  </si>
  <si>
    <t>6132,36
_____
185,73</t>
  </si>
  <si>
    <t>14993
_____
454</t>
  </si>
  <si>
    <t>58829
_____
5932</t>
  </si>
  <si>
    <t>Накладные расходы от ФОТ(8199 руб.)</t>
  </si>
  <si>
    <t>104%*0.85</t>
  </si>
  <si>
    <t>Сметная прибыль от ФОТ(8199 руб.)</t>
  </si>
  <si>
    <t>60%*0.8</t>
  </si>
  <si>
    <t>Всего с НР и СП</t>
  </si>
  <si>
    <t/>
  </si>
  <si>
    <t>ТССЦ-410-9014
Лом асфальтобетона
т</t>
  </si>
  <si>
    <t>242,055
2,445*99</t>
  </si>
  <si>
    <t>ТЕР27-04-001-04
Устройство подстилающих и выравнивающих слоев оснований: из щебня.толщ.11см
100 м3 материала основания (в плотном теле)</t>
  </si>
  <si>
    <t>247,46
_____
21,77</t>
  </si>
  <si>
    <t>3636,32
_____
337,22</t>
  </si>
  <si>
    <t>665
_____
59</t>
  </si>
  <si>
    <t>9778
_____
907</t>
  </si>
  <si>
    <t>8686
_____
425</t>
  </si>
  <si>
    <t>54790
_____
11841</t>
  </si>
  <si>
    <t>Накладные расходы от ФОТ(20527 руб.)</t>
  </si>
  <si>
    <t>142%*0.85</t>
  </si>
  <si>
    <t>Сметная прибыль от ФОТ(20527 руб.)</t>
  </si>
  <si>
    <t>95%*(0.85*0.8)</t>
  </si>
  <si>
    <t>ТССЦ-408-0016
Щебень из природного камня для строительных работ марка 800, фракция 40-70 мм
м3</t>
  </si>
  <si>
    <t>338,814
268,9*1,26</t>
  </si>
  <si>
    <t xml:space="preserve">
_____
122</t>
  </si>
  <si>
    <t xml:space="preserve">
_____
41335</t>
  </si>
  <si>
    <t xml:space="preserve">
_____
173239</t>
  </si>
  <si>
    <t>ТЕР27-06-026-01
Розлив вяжущих материалов 2,5л/м2
1 т</t>
  </si>
  <si>
    <t>6,1125
2445*2,5/1000</t>
  </si>
  <si>
    <t xml:space="preserve">
_____
3059,1</t>
  </si>
  <si>
    <t>40,92
_____
8,64</t>
  </si>
  <si>
    <t xml:space="preserve">
_____
18699</t>
  </si>
  <si>
    <t>250
_____
53</t>
  </si>
  <si>
    <t xml:space="preserve">
_____
81311</t>
  </si>
  <si>
    <t>1793
_____
690</t>
  </si>
  <si>
    <t>Накладные расходы от ФОТ(690 руб.)</t>
  </si>
  <si>
    <t>Сметная прибыль от ФОТ(690 руб.)</t>
  </si>
  <si>
    <t>ТСЭМ-120101
Автогудронаторы 3500 л
маш.-ч</t>
  </si>
  <si>
    <t>124,01
_____
26,18</t>
  </si>
  <si>
    <t>739
_____
156</t>
  </si>
  <si>
    <t>5297
_____
2037</t>
  </si>
  <si>
    <t>Накладные расходы от ФОТ(2037 руб.)</t>
  </si>
  <si>
    <t>Сметная прибыль от ФОТ(2037 руб.)</t>
  </si>
  <si>
    <t>ТССЦ-101-1561
Битумы нефтяные дорожные жидкие, класс МГ, СГ
т</t>
  </si>
  <si>
    <t xml:space="preserve">
_____
2970</t>
  </si>
  <si>
    <t xml:space="preserve">
_____
-18676</t>
  </si>
  <si>
    <t xml:space="preserve">
_____
-81211</t>
  </si>
  <si>
    <t>ТССЦ-101-1556
Битумы нефтяные дорожные марки БНД-60/90, БНД 90/130
т</t>
  </si>
  <si>
    <t xml:space="preserve">
_____
3030</t>
  </si>
  <si>
    <t xml:space="preserve">
_____
19053</t>
  </si>
  <si>
    <t xml:space="preserve">
_____
84248</t>
  </si>
  <si>
    <t>ТЕР27-06-020-01
Устройство покрытия толщиной 4 см из горячих асфальтобетонных смесей плотных мелкозернистых типа АБВ, плотность каменных материалов: 2,5-2,9 т/м3
1000 м2 покрытия</t>
  </si>
  <si>
    <t>465,73
_____
245,3</t>
  </si>
  <si>
    <t>2507,4
_____
317,68</t>
  </si>
  <si>
    <t>1139
_____
599</t>
  </si>
  <si>
    <t>6131
_____
777</t>
  </si>
  <si>
    <t>14868
_____
4478</t>
  </si>
  <si>
    <t>37641
_____
10145</t>
  </si>
  <si>
    <t>Накладные расходы от ФОТ(25013 руб.)</t>
  </si>
  <si>
    <t>Сметная прибыль от ФОТ(25013 руб.)</t>
  </si>
  <si>
    <t>ТССЦ-410-0006
Асфальтобетонные смеси дорожные, аэродромные и асфальтобетон (горячие и теплые для плотного асфальтобетона мелко и крупнозернистые, песчаные), марка II, тип Б
т</t>
  </si>
  <si>
    <t xml:space="preserve">
_____
511</t>
  </si>
  <si>
    <t xml:space="preserve">
_____
120692</t>
  </si>
  <si>
    <t xml:space="preserve">
_____
605069</t>
  </si>
  <si>
    <t>ТЕР27-06-021-01
На каждые 0,5 см изменения толщины покрытия добавлять или исключать: к расценке 27-06-020-01
1000 м2 покрытия</t>
  </si>
  <si>
    <t>1,09
_____
4,24</t>
  </si>
  <si>
    <t>16
_____
62</t>
  </si>
  <si>
    <t>209
_____
275</t>
  </si>
  <si>
    <t>Накладные расходы от ФОТ(209 руб.)</t>
  </si>
  <si>
    <t>Сметная прибыль от ФОТ(209 руб.)</t>
  </si>
  <si>
    <t xml:space="preserve">
_____
90582</t>
  </si>
  <si>
    <t xml:space="preserve">
_____
454121</t>
  </si>
  <si>
    <t>ТЕР27-04-001-02
Устройство подстилающих и выравнивающих слоев оснований: из песчано-гравийной смеси, дресвы
100 м3 материала основания (в плотном теле)</t>
  </si>
  <si>
    <t>159,4
_____
21,77</t>
  </si>
  <si>
    <t>2493,5
_____
227,33</t>
  </si>
  <si>
    <t>91
_____
12</t>
  </si>
  <si>
    <t>1423
_____
130</t>
  </si>
  <si>
    <t>1188
_____
90</t>
  </si>
  <si>
    <t>7645
_____
1694</t>
  </si>
  <si>
    <t>Накладные расходы от ФОТ(2882 руб.)</t>
  </si>
  <si>
    <t>Сметная прибыль от ФОТ(2882 руб.)</t>
  </si>
  <si>
    <t>ТЕР01-01-048-03
Разработка продольных водоотводных и нагорных канав, группа грунтов: 3
1000 м3 грунта</t>
  </si>
  <si>
    <t>2719,58
_____
320,23</t>
  </si>
  <si>
    <t>29
_____
3</t>
  </si>
  <si>
    <t>184
_____
44</t>
  </si>
  <si>
    <t>Накладные расходы от ФОТ(2909 руб.)</t>
  </si>
  <si>
    <t>95%*0.85</t>
  </si>
  <si>
    <t>Сметная прибыль от ФОТ(2909 руб.)</t>
  </si>
  <si>
    <t>50%*(0.85*0.8)</t>
  </si>
  <si>
    <t>Итого прямые затраты по разделу</t>
  </si>
  <si>
    <t>2304
_____
272417</t>
  </si>
  <si>
    <t>33396
_____
2480</t>
  </si>
  <si>
    <t>30083
_____
1322045</t>
  </si>
  <si>
    <t>166375
_____
32383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</si>
  <si>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</si>
  <si>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</si>
  <si>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</si>
  <si>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</si>
  <si>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</si>
  <si>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</si>
  <si>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Итого по разделу 1 Ремонт улицы Октябрьская  с Аргаяш Аргаяшского района</t>
  </si>
  <si>
    <t xml:space="preserve">    Благоустройство (ремонтно-строительные)</t>
  </si>
  <si>
    <t xml:space="preserve">    Автомобильные дороги</t>
  </si>
  <si>
    <t xml:space="preserve">    Материалы для строительных работ</t>
  </si>
  <si>
    <t xml:space="preserve">    Земляные работы, выполняемые механизированным способом</t>
  </si>
  <si>
    <t xml:space="preserve">    Итого</t>
  </si>
  <si>
    <t xml:space="preserve">    Итого по разделу 1 Ремонт улицы Октябрьская  с Аргаяш Аргаяшского района</t>
  </si>
  <si>
    <t>Раздел 2. Участок  №2. От ПК №10 +22,5м идо Пк №14+32,5м.  Длина 410м.Ширина покрытия 6м. Обочины(1мх2). Площадь покрытия (410х6=2460м2)</t>
  </si>
  <si>
    <t>15085
_____
457</t>
  </si>
  <si>
    <t>59189
_____
5969</t>
  </si>
  <si>
    <t>Накладные расходы от ФОТ(8250 руб.)</t>
  </si>
  <si>
    <t>Сметная прибыль от ФОТ(8250 руб.)</t>
  </si>
  <si>
    <t>243,54
2,46*99</t>
  </si>
  <si>
    <t>ТЕР27-04-001-04
Устройство подстилающих и выравнивающих слоев оснований: из щебня.Толш..11см
100 м3 материала основания (в плотном теле)</t>
  </si>
  <si>
    <t>670
_____
58</t>
  </si>
  <si>
    <t>9840
_____
913</t>
  </si>
  <si>
    <t>8741
_____
428</t>
  </si>
  <si>
    <t>55136
_____
11916</t>
  </si>
  <si>
    <t>Накладные расходы от ФОТ(20657 руб.)</t>
  </si>
  <si>
    <t>Сметная прибыль от ФОТ(20657 руб.)</t>
  </si>
  <si>
    <t>340,956
270,6*1,26</t>
  </si>
  <si>
    <t xml:space="preserve">
_____
41597</t>
  </si>
  <si>
    <t xml:space="preserve">
_____
174334</t>
  </si>
  <si>
    <t>6,15
2460*2,5/1000</t>
  </si>
  <si>
    <t xml:space="preserve">
_____
18813</t>
  </si>
  <si>
    <t>252
_____
53</t>
  </si>
  <si>
    <t xml:space="preserve">
_____
81810</t>
  </si>
  <si>
    <t>1804
_____
694</t>
  </si>
  <si>
    <t>Накладные расходы от ФОТ(694 руб.)</t>
  </si>
  <si>
    <t>Сметная прибыль от ФОТ(694 руб.)</t>
  </si>
  <si>
    <t>744
_____
157</t>
  </si>
  <si>
    <t>5336
_____
2052</t>
  </si>
  <si>
    <t>Накладные расходы от ФОТ(2052 руб.)</t>
  </si>
  <si>
    <t>Сметная прибыль от ФОТ(2052 руб.)</t>
  </si>
  <si>
    <t xml:space="preserve">
_____
-18813</t>
  </si>
  <si>
    <t xml:space="preserve">
_____
-81809</t>
  </si>
  <si>
    <t xml:space="preserve">
_____
19194</t>
  </si>
  <si>
    <t xml:space="preserve">
_____
84869</t>
  </si>
  <si>
    <t>1146
_____
603</t>
  </si>
  <si>
    <t>6168
_____
781</t>
  </si>
  <si>
    <t>14959
_____
4505</t>
  </si>
  <si>
    <t>37872
_____
10207</t>
  </si>
  <si>
    <t>Накладные расходы от ФОТ(25166 руб.)</t>
  </si>
  <si>
    <t>Сметная прибыль от ФОТ(25166 руб.)</t>
  </si>
  <si>
    <t xml:space="preserve">
_____
121432</t>
  </si>
  <si>
    <t xml:space="preserve">
_____
608781</t>
  </si>
  <si>
    <t>16
_____
63</t>
  </si>
  <si>
    <t>211
_____
277</t>
  </si>
  <si>
    <t>Накладные расходы от ФОТ(211 руб.)</t>
  </si>
  <si>
    <t>Сметная прибыль от ФОТ(211 руб.)</t>
  </si>
  <si>
    <t xml:space="preserve">
_____
91263</t>
  </si>
  <si>
    <t xml:space="preserve">
_____
457531</t>
  </si>
  <si>
    <t>91
_____
13</t>
  </si>
  <si>
    <t>1431
_____
130</t>
  </si>
  <si>
    <t>1195
_____
90</t>
  </si>
  <si>
    <t>7692
_____
1705</t>
  </si>
  <si>
    <t>Накладные расходы от ФОТ(2900 руб.)</t>
  </si>
  <si>
    <t>Сметная прибыль от ФОТ(2900 руб.)</t>
  </si>
  <si>
    <t>185
_____
44</t>
  </si>
  <si>
    <t>Накладные расходы от ФОТ(2937 руб.)</t>
  </si>
  <si>
    <t>Сметная прибыль от ФОТ(2937 руб.)</t>
  </si>
  <si>
    <t>2319
_____
274223</t>
  </si>
  <si>
    <t>33602
_____
2494</t>
  </si>
  <si>
    <t>30280
_____
1330816</t>
  </si>
  <si>
    <t>167411
_____
32587</t>
  </si>
  <si>
    <t>Итого по разделу 2 Участок  №2. От ПК №10 +22,5м идо Пк №14+32,5м.  Длина 410м.Ширина покрытия 6м. Обочины(1мх2). Площадь покрытия (410х6=2460м2)</t>
  </si>
  <si>
    <t xml:space="preserve">    Итого по разделу 2 Участок  №2. От ПК №10 +22,5м идо Пк №14+32,5м.  Длина 410м.Ширина покрытия 6м. Обочины(1мх2). Площадь покрытия (410х6=2460м2)</t>
  </si>
  <si>
    <t>Раздел 3. Участок №3. Тротуар .Длина 207,5м.Ширина 1,5м.Площадь (207,5х1,5=311,25м2)</t>
  </si>
  <si>
    <t>ТЕР27-07-002-01
Устройство оснований толщиной 12 см под тротуары из кирпичного или известнякового щебня(толщ.11см)
100 м2 дорожек и тротуаров
604,09 = 2 779,09 - 17,4 x 125,00</t>
  </si>
  <si>
    <t>3,1125
311,25 / 100</t>
  </si>
  <si>
    <t>280,51
_____
6,22</t>
  </si>
  <si>
    <t>317,36
_____
42,32</t>
  </si>
  <si>
    <t>873
_____
19</t>
  </si>
  <si>
    <t>988
_____
132</t>
  </si>
  <si>
    <t>11398
_____
141</t>
  </si>
  <si>
    <t>5690
_____
1720</t>
  </si>
  <si>
    <t>Накладные расходы от ФОТ(13118 руб.)</t>
  </si>
  <si>
    <t>Сметная прибыль от ФОТ(13118 руб.)</t>
  </si>
  <si>
    <t>ТЕР27-07-002-02
На каждый 1 см изменения толщины оснований добавлять или исключать к расценке 27-07-002-01(-1см)
100 м2 дорожек и тротуаров
16,93 = 204,43 - 1,5 x 125,00</t>
  </si>
  <si>
    <t>-3,1125
-311,25 / 100</t>
  </si>
  <si>
    <t>11,16
_____
1,22</t>
  </si>
  <si>
    <t>-35
_____
-4</t>
  </si>
  <si>
    <t>-164
_____
-49</t>
  </si>
  <si>
    <t>Накладные расходы от ФОТ(-284 руб.)</t>
  </si>
  <si>
    <t>Сметная прибыль от ФОТ(-284 руб.)</t>
  </si>
  <si>
    <t>ТССЦ-408-0015
Щебень из природного камня для строительных работ марка 800, фракция 20-40 мм
м3</t>
  </si>
  <si>
    <t>43,13925
311,25*0,11*1,26</t>
  </si>
  <si>
    <t xml:space="preserve">
_____
5263</t>
  </si>
  <si>
    <t xml:space="preserve">
_____
23178</t>
  </si>
  <si>
    <t>ТЕР27-07-001-03
Устройство асфальтобетонных покрытий дорожек и тротуаров двухслойных: нижний слой из крупнозернистой асфальтобетонной смеси толщиной 4,5 см(толщ.4см)
100 м2 покрытия</t>
  </si>
  <si>
    <t>124,15
_____
178,2</t>
  </si>
  <si>
    <t>32,2
_____
0,33</t>
  </si>
  <si>
    <t>386
_____
555</t>
  </si>
  <si>
    <t>100
_____
1</t>
  </si>
  <si>
    <t>5045
_____
2412</t>
  </si>
  <si>
    <t>533
_____
13</t>
  </si>
  <si>
    <t>Накладные расходы от ФОТ(5058 руб.)</t>
  </si>
  <si>
    <t>Сметная прибыль от ФОТ(5058 руб.)</t>
  </si>
  <si>
    <t xml:space="preserve">
_____
13618</t>
  </si>
  <si>
    <t xml:space="preserve">
_____
68273</t>
  </si>
  <si>
    <t>ТЕР27-02-010-02
Установка бортовых камней бетонных: при других видах покрытий
100 м бортового камня</t>
  </si>
  <si>
    <t>813,3
_____
3778,21</t>
  </si>
  <si>
    <t>95,3
_____
11,1</t>
  </si>
  <si>
    <t>3375
_____
15680</t>
  </si>
  <si>
    <t>395
_____
46</t>
  </si>
  <si>
    <t>44064
_____
75134</t>
  </si>
  <si>
    <t>2364
_____
602</t>
  </si>
  <si>
    <t>Накладные расходы от ФОТ(44666 руб.)</t>
  </si>
  <si>
    <t>Сметная прибыль от ФОТ(44666 руб.)</t>
  </si>
  <si>
    <t>ТССЦ-403-8021
Камни бортовые БР 100.30.15 /бетон В30 (М400), объем 0,043 м3/ (ГОСТ 6665-91)
шт.</t>
  </si>
  <si>
    <t xml:space="preserve">
_____
60,67</t>
  </si>
  <si>
    <t xml:space="preserve">
_____
25178</t>
  </si>
  <si>
    <t xml:space="preserve">
_____
141482</t>
  </si>
  <si>
    <t>46
_____
7</t>
  </si>
  <si>
    <t>724
_____
66</t>
  </si>
  <si>
    <t>605
_____
45</t>
  </si>
  <si>
    <t>3893
_____
863</t>
  </si>
  <si>
    <t>Накладные расходы от ФОТ(1468 руб.)</t>
  </si>
  <si>
    <t>Сметная прибыль от ФОТ(1468 руб.)</t>
  </si>
  <si>
    <t>4662
_____
60320</t>
  </si>
  <si>
    <t>2172
_____
241</t>
  </si>
  <si>
    <t>60877
_____
310665</t>
  </si>
  <si>
    <t>12316
_____
3149</t>
  </si>
  <si>
    <t>Итого по разделу 3 Участок №3. Тротуар .Длина 207,5м.Ширина 1,5м.Площадь (207,5х1,5=311,25м2)</t>
  </si>
  <si>
    <t xml:space="preserve">    Итого по разделу 3 Участок №3. Тротуар .Длина 207,5м.Ширина 1,5м.Площадь (207,5х1,5=311,25м2)</t>
  </si>
  <si>
    <t>Раздел 4. Участок№4. От ПК №4+7,5 до ПК №10+22,5.  Длина участка 615м.ширина покрытия 6м. Обочина(1мх1шт),с другой  стороны дороги-тротуар: 595мх1,5м=892,5м2</t>
  </si>
  <si>
    <t>Участок№4. :Длина 615м.Ширина покрытия 6м. Обочины (1мх1шт,с другой стороны-тротуар).Площадь покрытия 615мх6м=3690м2</t>
  </si>
  <si>
    <t>22628
_____
685</t>
  </si>
  <si>
    <t>88785
_____
8953</t>
  </si>
  <si>
    <t>Накладные расходы от ФОТ(12374 руб.)</t>
  </si>
  <si>
    <t>Сметная прибыль от ФОТ(12374 руб.)</t>
  </si>
  <si>
    <t>365,31
3,69*99</t>
  </si>
  <si>
    <t>ТЕР27-04-001-04
Устройство подстилающих и выравнивающих слоев оснований: из щебня.Толщ11см.
100 м3 материала основания (в плотном теле)</t>
  </si>
  <si>
    <t>4,059
(3690*0,11) / 100</t>
  </si>
  <si>
    <t>1004
_____
89</t>
  </si>
  <si>
    <t>14760
_____
1369</t>
  </si>
  <si>
    <t>13111
_____
642</t>
  </si>
  <si>
    <t>82704
_____
17874</t>
  </si>
  <si>
    <t>Накладные расходы от ФОТ(30985 руб.)</t>
  </si>
  <si>
    <t>Сметная прибыль от ФОТ(30985 руб.)</t>
  </si>
  <si>
    <t>511,434
405,9*1,26</t>
  </si>
  <si>
    <t xml:space="preserve">
_____
62395</t>
  </si>
  <si>
    <t xml:space="preserve">
_____
261501</t>
  </si>
  <si>
    <t>9,225
3690*2,5/1000</t>
  </si>
  <si>
    <t xml:space="preserve">
_____
28221</t>
  </si>
  <si>
    <t>377
_____
80</t>
  </si>
  <si>
    <t xml:space="preserve">
_____
122715</t>
  </si>
  <si>
    <t>2706
_____
1041</t>
  </si>
  <si>
    <t>Накладные расходы от ФОТ(1041 руб.)</t>
  </si>
  <si>
    <t>Сметная прибыль от ФОТ(1041 руб.)</t>
  </si>
  <si>
    <t>1117
_____
236</t>
  </si>
  <si>
    <t>8004
_____
3078</t>
  </si>
  <si>
    <t>Накладные расходы от ФОТ(3078 руб.)</t>
  </si>
  <si>
    <t>Сметная прибыль от ФОТ(3078 руб.)</t>
  </si>
  <si>
    <t xml:space="preserve">
_____
-28220</t>
  </si>
  <si>
    <t xml:space="preserve">
_____
-122714</t>
  </si>
  <si>
    <t xml:space="preserve">
_____
28790</t>
  </si>
  <si>
    <t xml:space="preserve">
_____
127303</t>
  </si>
  <si>
    <t>3,69
3690 / 1000</t>
  </si>
  <si>
    <t>1719
_____
905</t>
  </si>
  <si>
    <t>9252
_____
1172</t>
  </si>
  <si>
    <t>22438
_____
6759</t>
  </si>
  <si>
    <t>56808
_____
15311</t>
  </si>
  <si>
    <t>Накладные расходы от ФОТ(37749 руб.)</t>
  </si>
  <si>
    <t>Сметная прибыль от ФОТ(37749 руб.)</t>
  </si>
  <si>
    <t xml:space="preserve">
_____
182148</t>
  </si>
  <si>
    <t xml:space="preserve">
_____
913171</t>
  </si>
  <si>
    <t>24
_____
94</t>
  </si>
  <si>
    <t>316
_____
416</t>
  </si>
  <si>
    <t>Накладные расходы от ФОТ(316 руб.)</t>
  </si>
  <si>
    <t>Сметная прибыль от ФОТ(316 руб.)</t>
  </si>
  <si>
    <t xml:space="preserve">
_____
136894</t>
  </si>
  <si>
    <t xml:space="preserve">
_____
686296</t>
  </si>
  <si>
    <t>69
_____
9</t>
  </si>
  <si>
    <t>1073
_____
98</t>
  </si>
  <si>
    <t>896
_____
68</t>
  </si>
  <si>
    <t>5769
_____
1278</t>
  </si>
  <si>
    <t>Накладные расходы от ФОТ(2174 руб.)</t>
  </si>
  <si>
    <t>Сметная прибыль от ФОТ(2174 руб.)</t>
  </si>
  <si>
    <t>41
_____
5</t>
  </si>
  <si>
    <t>262
_____
63</t>
  </si>
  <si>
    <t>Накладные расходы от ФОТ(4156 руб.)</t>
  </si>
  <si>
    <t>Сметная прибыль от ФОТ(4156 руб.)</t>
  </si>
  <si>
    <t>Тротуар ( с одной стороны участка №4): Длина 595м .Ширина 1,5м.Площадь (595мх1,5м=892,5м2).</t>
  </si>
  <si>
    <t>8,925
892,5 / 100</t>
  </si>
  <si>
    <t>2504
_____
56</t>
  </si>
  <si>
    <t>2832
_____
378</t>
  </si>
  <si>
    <t>32684
_____
403</t>
  </si>
  <si>
    <t>16315
_____
4931</t>
  </si>
  <si>
    <t>Накладные расходы от ФОТ(37615 руб.)</t>
  </si>
  <si>
    <t>Сметная прибыль от ФОТ(37615 руб.)</t>
  </si>
  <si>
    <t>ТЕР27-07-002-02
На каждый 1 см изменения толщины оснований добавлять или исключать к расценке 27-07-002-01
100 м2 дорожек и тротуаров
16,93 = 204,43 - 1,5 x 125,00</t>
  </si>
  <si>
    <t>-8,925
-892,5 / 100</t>
  </si>
  <si>
    <t>-100
_____
-11</t>
  </si>
  <si>
    <t>-472
_____
-142</t>
  </si>
  <si>
    <t>Накладные расходы от ФОТ(-815 руб.)</t>
  </si>
  <si>
    <t>Сметная прибыль от ФОТ(-815 руб.)</t>
  </si>
  <si>
    <t>123,7005
892,5*0,11*1,26</t>
  </si>
  <si>
    <t xml:space="preserve">
_____
15091</t>
  </si>
  <si>
    <t xml:space="preserve">
_____
66462</t>
  </si>
  <si>
    <t>1108
_____
1591</t>
  </si>
  <si>
    <t>287
_____
3</t>
  </si>
  <si>
    <t>14468
_____
6916</t>
  </si>
  <si>
    <t>1528
_____
38</t>
  </si>
  <si>
    <t>Накладные расходы от ФОТ(14506 руб.)</t>
  </si>
  <si>
    <t>Сметная прибыль от ФОТ(14506 руб.)</t>
  </si>
  <si>
    <t xml:space="preserve">
_____
43377</t>
  </si>
  <si>
    <t xml:space="preserve">
_____
217465</t>
  </si>
  <si>
    <t>9678
_____
44961</t>
  </si>
  <si>
    <t>1134
_____
132</t>
  </si>
  <si>
    <t>126351
_____
215445</t>
  </si>
  <si>
    <t>6778
_____
1726</t>
  </si>
  <si>
    <t>Накладные расходы от ФОТ(128077 руб.)</t>
  </si>
  <si>
    <t>Сметная прибыль от ФОТ(128077 руб.)</t>
  </si>
  <si>
    <t xml:space="preserve">
_____
72197</t>
  </si>
  <si>
    <t xml:space="preserve">
_____
405695</t>
  </si>
  <si>
    <t>47
_____
7</t>
  </si>
  <si>
    <t>742
_____
68</t>
  </si>
  <si>
    <t>619
_____
47</t>
  </si>
  <si>
    <t>3987
_____
883</t>
  </si>
  <si>
    <t>Накладные расходы от ФОТ(1502 руб.)</t>
  </si>
  <si>
    <t>Сметная прибыль от ФОТ(1502 руб.)</t>
  </si>
  <si>
    <t>ТССЦ-408-0312
Готовые песчано-щебеночные смеси марка Др. 8, размер зерен 70-40, сорт 2
м3</t>
  </si>
  <si>
    <t>36,295
29,75*1,22</t>
  </si>
  <si>
    <t xml:space="preserve">
_____
97</t>
  </si>
  <si>
    <t xml:space="preserve">
_____
3521</t>
  </si>
  <si>
    <t xml:space="preserve">
_____
14325</t>
  </si>
  <si>
    <t>16677
_____
592126</t>
  </si>
  <si>
    <t>54222
_____
4215</t>
  </si>
  <si>
    <t>217724
_____
2922915</t>
  </si>
  <si>
    <t>273470
_____
55034</t>
  </si>
  <si>
    <t>Итого по разделу 4 Участок№4. От ПК №4+7,5 до ПК №10+22,5.  Длина участка 615м.ширина покрытия 6м. Обочина(1мх1шт),с другой  стороны дороги-тротуар: 595мх1,5м=892,5м2</t>
  </si>
  <si>
    <t xml:space="preserve">    Итого по разделу 4 Участок№4. От ПК №4+7,5 до ПК №10+22,5.  Длина участка 615м.ширина покрытия 6м. Обочина(1мх1шт),с другой  стороны дороги-тротуар: 595мх1,5м=892,5м2</t>
  </si>
  <si>
    <t>Раздел 5. Участок 5.Устройство 12-ти проездов  к домам.Общая площадь1092м2</t>
  </si>
  <si>
    <t>ТЕР27-04-001-04
Устройство подстилающих и выравнивающих слоев оснований: из щебня.Толщ.11см
100 м3 материала основания (в плотном теле)</t>
  </si>
  <si>
    <t>297
_____
27</t>
  </si>
  <si>
    <t>4367
_____
405</t>
  </si>
  <si>
    <t>3879
_____
190</t>
  </si>
  <si>
    <t>24471
_____
5289</t>
  </si>
  <si>
    <t>Накладные расходы от ФОТ(9168 руб.)</t>
  </si>
  <si>
    <t>Сметная прибыль от ФОТ(9168 руб.)</t>
  </si>
  <si>
    <t>151,326
120,1*1,26</t>
  </si>
  <si>
    <t xml:space="preserve">
_____
18462</t>
  </si>
  <si>
    <t xml:space="preserve">
_____
77374</t>
  </si>
  <si>
    <t>ТЕР27-06-026-01
Розлив вяжущих материалов
1 т</t>
  </si>
  <si>
    <t xml:space="preserve">
_____
8351</t>
  </si>
  <si>
    <t>112
_____
24</t>
  </si>
  <si>
    <t xml:space="preserve">
_____
36315</t>
  </si>
  <si>
    <t>801
_____
308</t>
  </si>
  <si>
    <t>Накладные расходы от ФОТ(308 руб.)</t>
  </si>
  <si>
    <t>Сметная прибыль от ФОТ(308 руб.)</t>
  </si>
  <si>
    <t>330
_____
70</t>
  </si>
  <si>
    <t>2368
_____
911</t>
  </si>
  <si>
    <t>Накладные расходы от ФОТ(911 руб.)</t>
  </si>
  <si>
    <t>Сметная прибыль от ФОТ(911 руб.)</t>
  </si>
  <si>
    <t xml:space="preserve">
_____
-8351</t>
  </si>
  <si>
    <t xml:space="preserve">
_____
-36315</t>
  </si>
  <si>
    <t xml:space="preserve">
_____
8520</t>
  </si>
  <si>
    <t xml:space="preserve">
_____
37673</t>
  </si>
  <si>
    <t>509
_____
268</t>
  </si>
  <si>
    <t>2738
_____
347</t>
  </si>
  <si>
    <t>6640
_____
2000</t>
  </si>
  <si>
    <t>16812
_____
4531</t>
  </si>
  <si>
    <t>Накладные расходы от ФОТ(11171 руб.)</t>
  </si>
  <si>
    <t>Сметная прибыль от ФОТ(11171 руб.)</t>
  </si>
  <si>
    <t xml:space="preserve">
_____
53904</t>
  </si>
  <si>
    <t xml:space="preserve">
_____
270239</t>
  </si>
  <si>
    <t>7
_____
27</t>
  </si>
  <si>
    <t>94
_____
122</t>
  </si>
  <si>
    <t>Накладные расходы от ФОТ(94 руб.)</t>
  </si>
  <si>
    <t>Сметная прибыль от ФОТ(94 руб.)</t>
  </si>
  <si>
    <t xml:space="preserve">
_____
40512</t>
  </si>
  <si>
    <t xml:space="preserve">
_____
203099</t>
  </si>
  <si>
    <t>813
_____
121720</t>
  </si>
  <si>
    <t>7571
_____
846</t>
  </si>
  <si>
    <t>10613
_____
590697</t>
  </si>
  <si>
    <t>44540
_____
11039</t>
  </si>
  <si>
    <t>Итого по разделу 5 Участок 5.Устройство 12-ти проездов  к домам.Общая площадь1092м2</t>
  </si>
  <si>
    <t xml:space="preserve">    Итого по разделу 5 Участок 5.Устройство 12-ти проездов  к домам.Общая площадь1092м2</t>
  </si>
  <si>
    <t>Раздел 6. Участок №6.Устройство 3-х автостоянок:№1965,58м2.;№2  375м2; №3  187,5м2. Общая площадь 3-х стоянок 1528м2</t>
  </si>
  <si>
    <t>Автостоянки  №1 и №3.Общая площадь 965,58+187,5=1153.08</t>
  </si>
  <si>
    <t>ТЕР27-04-001-04
Устройство подстилающих и выравнивающих слоев оснований: из щебня.толщ.11
100 м3 материала основания (в плотном теле)</t>
  </si>
  <si>
    <t>1,2683
(1153*0,11) / 100</t>
  </si>
  <si>
    <t>314
_____
27</t>
  </si>
  <si>
    <t>4612
_____
428</t>
  </si>
  <si>
    <t>4097
_____
201</t>
  </si>
  <si>
    <t>25842
_____
5585</t>
  </si>
  <si>
    <t>Накладные расходы от ФОТ(9682 руб.)</t>
  </si>
  <si>
    <t>Сметная прибыль от ФОТ(9682 руб.)</t>
  </si>
  <si>
    <t>159,8058
126,83*1,26</t>
  </si>
  <si>
    <t xml:space="preserve">
_____
19496</t>
  </si>
  <si>
    <t xml:space="preserve">
_____
81710</t>
  </si>
  <si>
    <t xml:space="preserve">
_____
8816</t>
  </si>
  <si>
    <t>118
_____
25</t>
  </si>
  <si>
    <t xml:space="preserve">
_____
38338</t>
  </si>
  <si>
    <t>845
_____
325</t>
  </si>
  <si>
    <t>Накладные расходы от ФОТ(325 руб.)</t>
  </si>
  <si>
    <t>Сметная прибыль от ФОТ(325 руб.)</t>
  </si>
  <si>
    <t>349
_____
74</t>
  </si>
  <si>
    <t>2501
_____
962</t>
  </si>
  <si>
    <t>Накладные расходы от ФОТ(962 руб.)</t>
  </si>
  <si>
    <t>Сметная прибыль от ФОТ(962 руб.)</t>
  </si>
  <si>
    <t xml:space="preserve">
_____
-8816</t>
  </si>
  <si>
    <t xml:space="preserve">
_____
-38337</t>
  </si>
  <si>
    <t xml:space="preserve">
_____
8994</t>
  </si>
  <si>
    <t xml:space="preserve">
_____
39771</t>
  </si>
  <si>
    <t>537
_____
283</t>
  </si>
  <si>
    <t>2891
_____
366</t>
  </si>
  <si>
    <t>7012
_____
2111</t>
  </si>
  <si>
    <t>17752
_____
4784</t>
  </si>
  <si>
    <t>Накладные расходы от ФОТ(11796 руб.)</t>
  </si>
  <si>
    <t>Сметная прибыль от ФОТ(11796 руб.)</t>
  </si>
  <si>
    <t xml:space="preserve">
_____
56919</t>
  </si>
  <si>
    <t xml:space="preserve">
_____
285355</t>
  </si>
  <si>
    <t>ТЕР27-06-021-01
На каждые 0,5 см изменения толщины покрытия добавлять или исключать: к расценке 27-06-020-01(+3см)
(ПЗ=6 (ОЗП=6; ЭМ=6 к расх.; ЗПМ=6; МАТ=6 к расх.; ТЗ=6; ТЗМ=6))
1000 м2 покрытия</t>
  </si>
  <si>
    <t>6,54
_____
25,44</t>
  </si>
  <si>
    <t>8
_____
29</t>
  </si>
  <si>
    <t>99
_____
129</t>
  </si>
  <si>
    <t>Накладные расходы от ФОТ(99 руб.)</t>
  </si>
  <si>
    <t>Сметная прибыль от ФОТ(99 руб.)</t>
  </si>
  <si>
    <t xml:space="preserve">
_____
42775</t>
  </si>
  <si>
    <t xml:space="preserve">
_____
214444</t>
  </si>
  <si>
    <t>16
_____
2</t>
  </si>
  <si>
    <t>105
_____
25</t>
  </si>
  <si>
    <t>Накладные расходы от ФОТ(1662 руб.)</t>
  </si>
  <si>
    <t>Сметная прибыль от ФОТ(1662 руб.)</t>
  </si>
  <si>
    <t>Устройство автостоянки №2.Площадь375м2</t>
  </si>
  <si>
    <t>2299
_____
70</t>
  </si>
  <si>
    <t>9023
_____
910</t>
  </si>
  <si>
    <t>Накладные расходы от ФОТ(1258 руб.)</t>
  </si>
  <si>
    <t>Сметная прибыль от ФОТ(1258 руб.)</t>
  </si>
  <si>
    <t>102
_____
9</t>
  </si>
  <si>
    <t>1500
_____
139</t>
  </si>
  <si>
    <t>1332
_____
66</t>
  </si>
  <si>
    <t>8405
_____
1816</t>
  </si>
  <si>
    <t>Накладные расходы от ФОТ(3148 руб.)</t>
  </si>
  <si>
    <t>Сметная прибыль от ФОТ(3148 руб.)</t>
  </si>
  <si>
    <t xml:space="preserve">
_____
6140</t>
  </si>
  <si>
    <t xml:space="preserve">
_____
25732</t>
  </si>
  <si>
    <t xml:space="preserve">
_____
2868</t>
  </si>
  <si>
    <t>38
_____
8</t>
  </si>
  <si>
    <t xml:space="preserve">
_____
12471</t>
  </si>
  <si>
    <t>275
_____
106</t>
  </si>
  <si>
    <t>Накладные расходы от ФОТ(106 руб.)</t>
  </si>
  <si>
    <t>Сметная прибыль от ФОТ(106 руб.)</t>
  </si>
  <si>
    <t>113
_____
24</t>
  </si>
  <si>
    <t>813
_____
313</t>
  </si>
  <si>
    <t>Накладные расходы от ФОТ(313 руб.)</t>
  </si>
  <si>
    <t>Сметная прибыль от ФОТ(313 руб.)</t>
  </si>
  <si>
    <t xml:space="preserve">
_____
-2868</t>
  </si>
  <si>
    <t xml:space="preserve">
_____
-12471</t>
  </si>
  <si>
    <t xml:space="preserve">
_____
2926</t>
  </si>
  <si>
    <t xml:space="preserve">
_____
12937</t>
  </si>
  <si>
    <t>175
_____
92</t>
  </si>
  <si>
    <t>940
_____
119</t>
  </si>
  <si>
    <t>2280
_____
687</t>
  </si>
  <si>
    <t>5773
_____
1556</t>
  </si>
  <si>
    <t>Накладные расходы от ФОТ(3836 руб.)</t>
  </si>
  <si>
    <t>Сметная прибыль от ФОТ(3836 руб.)</t>
  </si>
  <si>
    <t xml:space="preserve">
_____
18511</t>
  </si>
  <si>
    <t xml:space="preserve">
_____
92802</t>
  </si>
  <si>
    <t>2
_____
10</t>
  </si>
  <si>
    <t>32
_____
42</t>
  </si>
  <si>
    <t>Накладные расходы от ФОТ(32 руб.)</t>
  </si>
  <si>
    <t>Сметная прибыль от ФОТ(32 руб.)</t>
  </si>
  <si>
    <t xml:space="preserve">
_____
13912</t>
  </si>
  <si>
    <t xml:space="preserve">
_____
69746</t>
  </si>
  <si>
    <t>1291
_____
170123</t>
  </si>
  <si>
    <t>12909
_____
1255</t>
  </si>
  <si>
    <t>16837
_____
825734</t>
  </si>
  <si>
    <t>71457
_____
16382</t>
  </si>
  <si>
    <t>Итого по разделу 6 Участок №6.Устройство 3-х автостоянок:№1965,58м2.;№2  375м2; №3  187,5м2. Общая площадь 3-х стоянок 1528м2</t>
  </si>
  <si>
    <t xml:space="preserve">    Итого по разделу 6 Участок №6.Устройство 3-х автостоянок:№1965,58м2.;№2  375м2; №3  187,5м2. Общая площадь 3-х стоянок 1528м2</t>
  </si>
  <si>
    <t>Раздел 7. Ремонт колодцев</t>
  </si>
  <si>
    <t>Ремонт горловин колодцев</t>
  </si>
  <si>
    <t>ТЕРр66-22-1
Замена люков и кирпичных горловин колодцев и камер
1 люк</t>
  </si>
  <si>
    <t>48,83
_____
1126,55</t>
  </si>
  <si>
    <t>146
_____
3380</t>
  </si>
  <si>
    <t>1914
_____
17281</t>
  </si>
  <si>
    <t>Накладные расходы от ФОТ(1914 руб.)</t>
  </si>
  <si>
    <t>108%*0.85</t>
  </si>
  <si>
    <t>Сметная прибыль от ФОТ(1914 руб.)</t>
  </si>
  <si>
    <t>68%*0.8</t>
  </si>
  <si>
    <t>Итого по разделу 7 Ремонт колодцев</t>
  </si>
  <si>
    <t xml:space="preserve">    Наружные инженерные сети: другие работы (ремонтно-строительные)</t>
  </si>
  <si>
    <t xml:space="preserve">    Итого по разделу 7 Ремонт колодцев</t>
  </si>
  <si>
    <t>Раздел 8. Перила  тротуаров. Длина 2мх297,5штук=595м.  Н=1м</t>
  </si>
  <si>
    <t>ТЕР27-09-001-08
Устройство металлических пешеходных ограждений
100 м</t>
  </si>
  <si>
    <t>513,68
_____
828,8</t>
  </si>
  <si>
    <t>3056
_____
4932</t>
  </si>
  <si>
    <t>39920
_____
20913</t>
  </si>
  <si>
    <t>Накладные расходы от ФОТ(39920 руб.)</t>
  </si>
  <si>
    <t>Сметная прибыль от ФОТ(39920 руб.)</t>
  </si>
  <si>
    <t>ТССЦ-401-0003
Бетон тяжелый, класс В7,5 (М100)
м3</t>
  </si>
  <si>
    <t xml:space="preserve">
_____
551</t>
  </si>
  <si>
    <t xml:space="preserve">
_____
1984</t>
  </si>
  <si>
    <t xml:space="preserve">
_____
9269</t>
  </si>
  <si>
    <t>ТССЦ-201-0620
Стойки опорные
т</t>
  </si>
  <si>
    <t xml:space="preserve">
_____
10647,5</t>
  </si>
  <si>
    <t xml:space="preserve">
_____
23425</t>
  </si>
  <si>
    <t xml:space="preserve">
_____
139361</t>
  </si>
  <si>
    <t>ТССЦ-101-2525
Металлоконструкции балок ограждения: секции балок СБ-1,СБ-2,СБ-3 (из прокатных и гнутых профилей полосовой и круглой стали), вес от 0,05 до 1 т
т</t>
  </si>
  <si>
    <t>8,806
14,8*595/1000</t>
  </si>
  <si>
    <t xml:space="preserve">
_____
13440</t>
  </si>
  <si>
    <t xml:space="preserve">
_____
118353</t>
  </si>
  <si>
    <t xml:space="preserve">
_____
552684</t>
  </si>
  <si>
    <t>ТЕР13-03-004-26
Окраска металлических огрунтованных поверхностей: эмалью ПФ-115
100 м2 окрашиваемой поверхности</t>
  </si>
  <si>
    <t>43,93
_____
388,48</t>
  </si>
  <si>
    <t>6,8
_____
0,12</t>
  </si>
  <si>
    <t>131
_____
1156</t>
  </si>
  <si>
    <t>1706
_____
3827</t>
  </si>
  <si>
    <t>89
_____
5</t>
  </si>
  <si>
    <t>Накладные расходы от ФОТ(1711 руб.)</t>
  </si>
  <si>
    <t>90%*0.85</t>
  </si>
  <si>
    <t>Сметная прибыль от ФОТ(1711 руб.)</t>
  </si>
  <si>
    <t>70%*(0.85*0.8)</t>
  </si>
  <si>
    <t>3187
_____
149850</t>
  </si>
  <si>
    <t>41626
_____
726054</t>
  </si>
  <si>
    <t>4419
_____
5</t>
  </si>
  <si>
    <t>Итого по разделу 8 Перила  тротуаров. Длина 2мх297,5штук=595м.  Н=1м</t>
  </si>
  <si>
    <t xml:space="preserve">    Защита строительных конструкций и оборудования от коррозии</t>
  </si>
  <si>
    <t xml:space="preserve">    Итого по разделу 8 Перила  тротуаров. Длина 2мх297,5штук=595м.  Н=1м</t>
  </si>
  <si>
    <t>Итого прямые затраты по смете</t>
  </si>
  <si>
    <t>31399
_____
1644159</t>
  </si>
  <si>
    <t>144641
_____
11531</t>
  </si>
  <si>
    <t>409954
_____
8046207</t>
  </si>
  <si>
    <t>740175
_____
150579</t>
  </si>
  <si>
    <t>ВСЕГО по смете</t>
  </si>
  <si>
    <t xml:space="preserve">    НДС 20%</t>
  </si>
  <si>
    <t xml:space="preserve">    ВСЕГО по смете</t>
  </si>
  <si>
    <t>ЛОКАЛЬНЫЙ РЕСУРСНЫЙ СМЕТНЫЙ РАСЧЕТ 1</t>
  </si>
  <si>
    <t>Ресурсы подрядчика</t>
  </si>
  <si>
    <t xml:space="preserve">          Трудозатраты</t>
  </si>
  <si>
    <t>1-2-0</t>
  </si>
  <si>
    <t>Рабочий строитель (ср 2)</t>
  </si>
  <si>
    <t xml:space="preserve">чел.-ч
</t>
  </si>
  <si>
    <t xml:space="preserve">9,86
</t>
  </si>
  <si>
    <t xml:space="preserve">128,77
</t>
  </si>
  <si>
    <t>1-2-3</t>
  </si>
  <si>
    <t>Рабочий строитель (ср 2,3)</t>
  </si>
  <si>
    <t xml:space="preserve">10,14
</t>
  </si>
  <si>
    <t xml:space="preserve">132,42
</t>
  </si>
  <si>
    <t>1-2-4</t>
  </si>
  <si>
    <t>Рабочий строитель (ср 2,4)</t>
  </si>
  <si>
    <t xml:space="preserve">10,23
</t>
  </si>
  <si>
    <t xml:space="preserve">133,53
</t>
  </si>
  <si>
    <t>1-2-8</t>
  </si>
  <si>
    <t>Рабочий строитель (ср 2,8)</t>
  </si>
  <si>
    <t xml:space="preserve">10,6
</t>
  </si>
  <si>
    <t xml:space="preserve">138,45
</t>
  </si>
  <si>
    <t>1-2-9</t>
  </si>
  <si>
    <t>Рабочий строитель (ср 2,9)</t>
  </si>
  <si>
    <t xml:space="preserve">чел.час
</t>
  </si>
  <si>
    <t xml:space="preserve">10,69
</t>
  </si>
  <si>
    <t xml:space="preserve">139,56
</t>
  </si>
  <si>
    <t>1-3-0</t>
  </si>
  <si>
    <t>Рабочий строитель (ср 3)</t>
  </si>
  <si>
    <t xml:space="preserve">10,78
</t>
  </si>
  <si>
    <t xml:space="preserve">140,83
</t>
  </si>
  <si>
    <t>1-3-5</t>
  </si>
  <si>
    <t>Рабочий строитель (ср 3,5)</t>
  </si>
  <si>
    <t xml:space="preserve">11,47
</t>
  </si>
  <si>
    <t xml:space="preserve">149,72
</t>
  </si>
  <si>
    <t>1-4-0</t>
  </si>
  <si>
    <t>Рабочий строитель (ср 4)</t>
  </si>
  <si>
    <t xml:space="preserve">12,16
</t>
  </si>
  <si>
    <t xml:space="preserve">158,77
</t>
  </si>
  <si>
    <t>Затраты труда машинистов...</t>
  </si>
  <si>
    <t xml:space="preserve">14,95
</t>
  </si>
  <si>
    <t xml:space="preserve">
</t>
  </si>
  <si>
    <t xml:space="preserve">   - Затраты труда машинистов</t>
  </si>
  <si>
    <t>Итого по трудовым ресурсам</t>
  </si>
  <si>
    <t xml:space="preserve">руб
</t>
  </si>
  <si>
    <t xml:space="preserve">          Машины и механизмы</t>
  </si>
  <si>
    <t>Краны на автомобильном ходу при работе на других видах строительства 10 т</t>
  </si>
  <si>
    <t xml:space="preserve">маш.час
</t>
  </si>
  <si>
    <t xml:space="preserve">134,07
</t>
  </si>
  <si>
    <t xml:space="preserve">801
</t>
  </si>
  <si>
    <t>МТРиЭ ЧО, пост. от 07.02.2019 № 10/5</t>
  </si>
  <si>
    <t>Автопогрузчики 5 т</t>
  </si>
  <si>
    <t xml:space="preserve">111,55
</t>
  </si>
  <si>
    <t xml:space="preserve">529
</t>
  </si>
  <si>
    <t>Лебедки электрические тяговым усилием до 5,79 кН (0,59 т)</t>
  </si>
  <si>
    <t xml:space="preserve">2,31
</t>
  </si>
  <si>
    <t xml:space="preserve">10
</t>
  </si>
  <si>
    <t>Экскаваторы одноковшовые дизельные на гусеничном ходу при работе на других видах строительства 0,65 м3</t>
  </si>
  <si>
    <t xml:space="preserve">145,69
</t>
  </si>
  <si>
    <t xml:space="preserve">915
</t>
  </si>
  <si>
    <t>Бульдозеры при работе на других видах строительства 79 кВт (108 л.с.)</t>
  </si>
  <si>
    <t xml:space="preserve">87,96
</t>
  </si>
  <si>
    <t xml:space="preserve">723
</t>
  </si>
  <si>
    <t>Автогудронаторы 3500 л</t>
  </si>
  <si>
    <t xml:space="preserve">124,01
</t>
  </si>
  <si>
    <t xml:space="preserve">889
</t>
  </si>
  <si>
    <t>Автогрейдеры среднего типа 99 кВт (135 л.с.)</t>
  </si>
  <si>
    <t xml:space="preserve">154,8
</t>
  </si>
  <si>
    <t xml:space="preserve">1024
</t>
  </si>
  <si>
    <t>Гудронаторы ручные</t>
  </si>
  <si>
    <t xml:space="preserve">19,92
</t>
  </si>
  <si>
    <t xml:space="preserve">74,35
</t>
  </si>
  <si>
    <t>ЧелСЦена, февраль 2019 г., ч.2</t>
  </si>
  <si>
    <t>Катки дорожные самоходные гладкие 8 т</t>
  </si>
  <si>
    <t xml:space="preserve">83,58
</t>
  </si>
  <si>
    <t xml:space="preserve">576
</t>
  </si>
  <si>
    <t>Катки дорожные самоходные гладкие 13 т</t>
  </si>
  <si>
    <t xml:space="preserve">125,65
</t>
  </si>
  <si>
    <t xml:space="preserve">781
</t>
  </si>
  <si>
    <t>Катки на пневмоколесном ходу 30 т</t>
  </si>
  <si>
    <t xml:space="preserve">217,21
</t>
  </si>
  <si>
    <t xml:space="preserve">1158
</t>
  </si>
  <si>
    <t>Машины поливомоечные 6000 л</t>
  </si>
  <si>
    <t xml:space="preserve">121,07
</t>
  </si>
  <si>
    <t xml:space="preserve">680
</t>
  </si>
  <si>
    <t>Укладчики асфальтобетона</t>
  </si>
  <si>
    <t xml:space="preserve">202,8
</t>
  </si>
  <si>
    <t xml:space="preserve">1162
</t>
  </si>
  <si>
    <t>Фрезы самоходные дорожные типа "Wirtgen", "Dynapac", "Caterpillar", "Roadtec", "Terex", "Bitelli", "ABG", "Bomag" с шириной барабана от 500 мм до 1000 мм</t>
  </si>
  <si>
    <t xml:space="preserve">628,36
</t>
  </si>
  <si>
    <t xml:space="preserve">1949
</t>
  </si>
  <si>
    <t>МТРиЭ ЧО, пост. от 07.02.2019 № 10/5   (122221)</t>
  </si>
  <si>
    <t>Трактор с щетками дорожными навесными</t>
  </si>
  <si>
    <t xml:space="preserve">87,85
</t>
  </si>
  <si>
    <t xml:space="preserve">588
</t>
  </si>
  <si>
    <t>Виброплита с двигателем внутреннего сгорания</t>
  </si>
  <si>
    <t xml:space="preserve">22,69
</t>
  </si>
  <si>
    <t xml:space="preserve">118
</t>
  </si>
  <si>
    <t>Агрегаты окрасочные высокого давления для окраски поверхностей конструкций мощностью 1 кВт</t>
  </si>
  <si>
    <t xml:space="preserve">7,12
</t>
  </si>
  <si>
    <t xml:space="preserve">28
</t>
  </si>
  <si>
    <t>Автомобили бортовые, грузоподъемность до 5 т</t>
  </si>
  <si>
    <t xml:space="preserve">103,2
</t>
  </si>
  <si>
    <t xml:space="preserve">622
</t>
  </si>
  <si>
    <t>Автомобиль-самосвал, грузоподъемность до 15 т</t>
  </si>
  <si>
    <t xml:space="preserve">154,28
</t>
  </si>
  <si>
    <t xml:space="preserve">995,62
</t>
  </si>
  <si>
    <t>ТСЭМ-120101</t>
  </si>
  <si>
    <t xml:space="preserve">маш.-ч
</t>
  </si>
  <si>
    <t>Итого по строительным машинам</t>
  </si>
  <si>
    <t xml:space="preserve">          Материалы</t>
  </si>
  <si>
    <t>101-0782</t>
  </si>
  <si>
    <t>Поковки из квадратных заготовок, масса 1,8 кг</t>
  </si>
  <si>
    <t xml:space="preserve">т
</t>
  </si>
  <si>
    <t xml:space="preserve">10190
</t>
  </si>
  <si>
    <t xml:space="preserve">69947,4
</t>
  </si>
  <si>
    <t>МТРиЭ ЧО, Пост.от 07.02.2019 г. №10/5, п.117</t>
  </si>
  <si>
    <t>101-1292</t>
  </si>
  <si>
    <t>Уайт-спирит</t>
  </si>
  <si>
    <t xml:space="preserve">10580
</t>
  </si>
  <si>
    <t xml:space="preserve">59237,63
</t>
  </si>
  <si>
    <t>МТРиЭ ЧО, Пост.от 07.02.2019 г. №10/5, п.380</t>
  </si>
  <si>
    <t>101-1556</t>
  </si>
  <si>
    <t>Битумы нефтяные дорожные марки БНД-60/90, БНД 90/130</t>
  </si>
  <si>
    <t xml:space="preserve">3030
</t>
  </si>
  <si>
    <t xml:space="preserve">13397,84
</t>
  </si>
  <si>
    <t>МТРиЭ ЧО, Пост.от 07.02.2019 г. №10/5, п.509</t>
  </si>
  <si>
    <t>101-1561</t>
  </si>
  <si>
    <t>Битумы нефтяные дорожные жидкие, класс МГ, СГ</t>
  </si>
  <si>
    <t xml:space="preserve">2970
</t>
  </si>
  <si>
    <t xml:space="preserve">12914,91
</t>
  </si>
  <si>
    <t>Среднее (13.02.010/2355.59*2639.9, 13.02.033/2894.81*2639.9)</t>
  </si>
  <si>
    <t>101-1805</t>
  </si>
  <si>
    <t>Гвозди строительные</t>
  </si>
  <si>
    <t xml:space="preserve">9190
</t>
  </si>
  <si>
    <t xml:space="preserve">53716,14
</t>
  </si>
  <si>
    <t>МТРиЭ ЧО, Пост.от 07.02.2019 г. №10/5, п.144</t>
  </si>
  <si>
    <t>101-2037</t>
  </si>
  <si>
    <t>Болты с гайками и шайбами оцинкованные, диаметр 8 мм</t>
  </si>
  <si>
    <t xml:space="preserve">кг
</t>
  </si>
  <si>
    <t xml:space="preserve">26,9
</t>
  </si>
  <si>
    <t xml:space="preserve">113,27
</t>
  </si>
  <si>
    <t>К=1,1 МТРиЭ ЧО, Пост.от 07.02.2019 г. №10/5</t>
  </si>
  <si>
    <t>101-2536</t>
  </si>
  <si>
    <t>Люки чугунные тяжелые</t>
  </si>
  <si>
    <t xml:space="preserve">шт.
</t>
  </si>
  <si>
    <t xml:space="preserve">882
</t>
  </si>
  <si>
    <t xml:space="preserve">4558,88
</t>
  </si>
  <si>
    <t>МТРиЭ ЧО, Пост.от 07.02.2019 г. №10/5, п.196</t>
  </si>
  <si>
    <t>102-0025</t>
  </si>
  <si>
    <t>Бруски обрезные хвойных пород длиной 4-6,5 м, шириной 75-150 мм, толщиной 40-75 мм, III сорта</t>
  </si>
  <si>
    <t xml:space="preserve">м3
</t>
  </si>
  <si>
    <t xml:space="preserve">996
</t>
  </si>
  <si>
    <t xml:space="preserve">8353,3
</t>
  </si>
  <si>
    <t>МТРиЭ ЧО, Пост.от 07.02.2019 г. №10/5, п.176</t>
  </si>
  <si>
    <t>102-0038</t>
  </si>
  <si>
    <t>Брусья необрезные хвойных пород длиной 4-6,5 м, все ширины, толщиной 100, 125 мм, IV сорта</t>
  </si>
  <si>
    <t xml:space="preserve">684
</t>
  </si>
  <si>
    <t xml:space="preserve">3399,92
</t>
  </si>
  <si>
    <t>09.01.096/1415.19*634.8</t>
  </si>
  <si>
    <t>113-0246</t>
  </si>
  <si>
    <t>Эмаль ПФ-115 серая</t>
  </si>
  <si>
    <t xml:space="preserve">19666,67
</t>
  </si>
  <si>
    <t xml:space="preserve">63349,4
</t>
  </si>
  <si>
    <t>14.01.1642</t>
  </si>
  <si>
    <t>401-0006</t>
  </si>
  <si>
    <t>Бетон тяжелый, класс В15 (М200)</t>
  </si>
  <si>
    <t xml:space="preserve">612
</t>
  </si>
  <si>
    <t xml:space="preserve">2931,71
</t>
  </si>
  <si>
    <t>МТРиЭ ЧО, Пост.от 07.02.2019 г. №10/5, п.060</t>
  </si>
  <si>
    <t>401-0025</t>
  </si>
  <si>
    <t>Бетон тяжелый, крупность заполнителя более 40 мм, класс В12,5 (М150)</t>
  </si>
  <si>
    <t xml:space="preserve">578
</t>
  </si>
  <si>
    <t xml:space="preserve">2763,41
</t>
  </si>
  <si>
    <t>МТРиЭ ЧО, Пост.от 07.02.2019 г. №10/5, п.400</t>
  </si>
  <si>
    <t>402-0002</t>
  </si>
  <si>
    <t>Раствор готовый кладочный цементный марки 50</t>
  </si>
  <si>
    <t xml:space="preserve">627
</t>
  </si>
  <si>
    <t xml:space="preserve">2590,57
</t>
  </si>
  <si>
    <t>МТРиЭ ЧО, Пост.от 07.02.2019 г. №10/5, п.072</t>
  </si>
  <si>
    <t>402-0004</t>
  </si>
  <si>
    <t>Раствор готовый кладочный цементный марки 100</t>
  </si>
  <si>
    <t xml:space="preserve">699
</t>
  </si>
  <si>
    <t xml:space="preserve">2931,25
</t>
  </si>
  <si>
    <t>МТРиЭ ЧО, Пост.от 07.02.2019 г. №10/5, п.073</t>
  </si>
  <si>
    <t>404-0005</t>
  </si>
  <si>
    <t>Кирпич керамический одинарный, размером 250х120х65 мм, марка 100</t>
  </si>
  <si>
    <t xml:space="preserve">1000 шт.
</t>
  </si>
  <si>
    <t xml:space="preserve">1379
</t>
  </si>
  <si>
    <t xml:space="preserve">9214,58
</t>
  </si>
  <si>
    <t>МТРиЭ ЧО, Пост.от 07.02.2019 г. №10/5, п.004</t>
  </si>
  <si>
    <t>408-0013</t>
  </si>
  <si>
    <t>Щебень из природного камня для строительных работ марка 800, фракция 5(3)-10 мм</t>
  </si>
  <si>
    <t xml:space="preserve">125
</t>
  </si>
  <si>
    <t xml:space="preserve">556,64
</t>
  </si>
  <si>
    <t>Среднее (06.01.118.1, 06.01.118.2, 06.01.0899, 06.01.086, 06.01.0294.1, 06.01.090)</t>
  </si>
  <si>
    <t>411-0001</t>
  </si>
  <si>
    <t>Вода</t>
  </si>
  <si>
    <t xml:space="preserve">3,11
</t>
  </si>
  <si>
    <t xml:space="preserve">22,6
</t>
  </si>
  <si>
    <t>Среднее (26.01.015, 26.01.017)</t>
  </si>
  <si>
    <t>ТССЦ-101-1556</t>
  </si>
  <si>
    <t>ТССЦ-101-1561</t>
  </si>
  <si>
    <t>ТССЦ-101-2525</t>
  </si>
  <si>
    <t>Металлоконструкции балок ограждения: секции балок СБ-1,СБ-2,СБ-3 (из прокатных и гнутых профилей полосовой и круглой стали), вес от 0,05 до 1 т</t>
  </si>
  <si>
    <t xml:space="preserve">13440
</t>
  </si>
  <si>
    <t xml:space="preserve">62762,2
</t>
  </si>
  <si>
    <t>Среднее (08.01.687.2,08.01.070)</t>
  </si>
  <si>
    <t>ТССЦ-201-0620</t>
  </si>
  <si>
    <t>Стойки опорные</t>
  </si>
  <si>
    <t xml:space="preserve">10647,5
</t>
  </si>
  <si>
    <t xml:space="preserve">63346,12
</t>
  </si>
  <si>
    <t>08.01.047</t>
  </si>
  <si>
    <t>ТССЦ-401-0003</t>
  </si>
  <si>
    <t>Бетон тяжелый, класс В7,5 (М100)</t>
  </si>
  <si>
    <t xml:space="preserve">551
</t>
  </si>
  <si>
    <t xml:space="preserve">2574,71
</t>
  </si>
  <si>
    <t>МТРиЭ ЧО, Пост.от 07.02.2019 г. №10/5, п.059</t>
  </si>
  <si>
    <t>ТССЦ-403-8021</t>
  </si>
  <si>
    <t>Камни бортовые БР 100.30.15 /бетон В30 (М400), объем 0,043 м3/ (ГОСТ 6665-91)</t>
  </si>
  <si>
    <t xml:space="preserve">60,67
</t>
  </si>
  <si>
    <t xml:space="preserve">340,92
</t>
  </si>
  <si>
    <t>МТРиЭ ЧО, Пост.от 07.02.2019 г. №10/5, п.515.1*0.043</t>
  </si>
  <si>
    <t>ТССЦ-408-0015</t>
  </si>
  <si>
    <t>Щебень из природного камня для строительных работ марка 800, фракция 20-40 мм</t>
  </si>
  <si>
    <t xml:space="preserve">122
</t>
  </si>
  <si>
    <t xml:space="preserve">537,28
</t>
  </si>
  <si>
    <t>Среднее (06.01.030, 06.01.100, 06.01.118.3)</t>
  </si>
  <si>
    <t>ТССЦ-408-0016</t>
  </si>
  <si>
    <t>Щебень из природного камня для строительных работ марка 800, фракция 40-70 мм</t>
  </si>
  <si>
    <t xml:space="preserve">511,31
</t>
  </si>
  <si>
    <t>Среднее (06.01.029, 06.01.118.4, 06.01.031, 06.01.110)</t>
  </si>
  <si>
    <t>ТССЦ-408-0312</t>
  </si>
  <si>
    <t>Готовые песчано-щебеночные смеси марка Др. 8, размер зерен 70-40, сорт 2</t>
  </si>
  <si>
    <t xml:space="preserve">97
</t>
  </si>
  <si>
    <t xml:space="preserve">394,68
</t>
  </si>
  <si>
    <t>МТРиЭ ЧО, Пост.от 07.02.2019 г. №10/5, п.508</t>
  </si>
  <si>
    <t>ТССЦ-410-0006</t>
  </si>
  <si>
    <t>Асфальтобетонные смеси дорожные, аэродромные и асфальтобетон (горячие и теплые для плотного асфальтобетона мелко и крупнозернистые, песчаные), марка II, тип Б</t>
  </si>
  <si>
    <t xml:space="preserve">511
</t>
  </si>
  <si>
    <t xml:space="preserve">2561,82
</t>
  </si>
  <si>
    <t>МТРиЭ ЧО, Пост.от 07.02.2019 г. №10/5, п.500.4</t>
  </si>
  <si>
    <t>ТССЦ-410-9014</t>
  </si>
  <si>
    <t>Лом асфальтобетона</t>
  </si>
  <si>
    <t>Итого по строительным материалам</t>
  </si>
  <si>
    <t xml:space="preserve"> </t>
  </si>
  <si>
    <t>Раздел 1. Ремонт улицы Октябрьская  с Аргаяш Аргаяшского района Челябинской области</t>
  </si>
  <si>
    <t>на Ремонт улицы Октябрьская  с Аргаяш Аргаяшского района Челябинской области</t>
  </si>
  <si>
    <t>Стройка:Ремонт улицы Октябрьская  с Аргаяш Аргаяшского района Челябинской области</t>
  </si>
  <si>
    <t>Объект:Ремонт улицы Октябрьская  с Аргаяш Аргаяшского района Челябинской области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</si>
</sst>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i/>
      <sz val="10"/>
      <name val="Arial Cyr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142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9" fillId="0" borderId="0" xfId="23" applyFont="1" applyAlignment="1">
      <alignment horizontal="left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12" fillId="0" borderId="2" xfId="0" applyFont="1" applyBorder="1" applyAlignment="1">
      <alignment vertical="top"/>
    </xf>
    <xf numFmtId="164" fontId="12" fillId="0" borderId="3" xfId="12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vertical="top"/>
    </xf>
    <xf numFmtId="0" fontId="7" fillId="0" borderId="0" xfId="10" applyFont="1"/>
    <xf numFmtId="0" fontId="7" fillId="0" borderId="0" xfId="12" applyFont="1"/>
    <xf numFmtId="2" fontId="12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 wrapText="1"/>
    </xf>
    <xf numFmtId="2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9" fillId="0" borderId="0" xfId="6" applyFont="1" applyAlignment="1">
      <alignment horizontal="right" vertical="top" wrapText="1"/>
    </xf>
    <xf numFmtId="0" fontId="9" fillId="0" borderId="0" xfId="0" applyFont="1"/>
    <xf numFmtId="0" fontId="7" fillId="0" borderId="0" xfId="0" applyFont="1" applyAlignment="1"/>
    <xf numFmtId="0" fontId="9" fillId="0" borderId="0" xfId="0" applyFont="1" applyBorder="1" applyAlignment="1">
      <alignment horizontal="center"/>
    </xf>
    <xf numFmtId="0" fontId="12" fillId="0" borderId="3" xfId="0" applyFont="1" applyBorder="1" applyAlignment="1">
      <alignment vertical="top"/>
    </xf>
    <xf numFmtId="164" fontId="11" fillId="0" borderId="3" xfId="12" applyNumberFormat="1" applyFont="1" applyBorder="1" applyAlignment="1">
      <alignment horizontal="right"/>
    </xf>
    <xf numFmtId="164" fontId="12" fillId="0" borderId="0" xfId="12" applyNumberFormat="1" applyFont="1" applyBorder="1" applyAlignment="1">
      <alignment horizontal="right"/>
    </xf>
    <xf numFmtId="0" fontId="9" fillId="0" borderId="0" xfId="0" applyFont="1" applyBorder="1" applyAlignment="1"/>
    <xf numFmtId="0" fontId="12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2" fontId="9" fillId="0" borderId="0" xfId="0" applyNumberFormat="1" applyFont="1" applyAlignment="1">
      <alignment horizontal="right" vertical="top"/>
    </xf>
    <xf numFmtId="1" fontId="7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2" fontId="9" fillId="0" borderId="0" xfId="6" applyNumberFormat="1" applyFont="1" applyAlignment="1">
      <alignment horizontal="right" vertical="top" wrapText="1"/>
    </xf>
    <xf numFmtId="2" fontId="7" fillId="0" borderId="0" xfId="0" applyNumberFormat="1" applyFont="1"/>
    <xf numFmtId="2" fontId="7" fillId="0" borderId="0" xfId="6" applyNumberFormat="1" applyFont="1" applyAlignment="1">
      <alignment horizontal="right" vertical="top" wrapText="1"/>
    </xf>
    <xf numFmtId="0" fontId="7" fillId="0" borderId="0" xfId="0" applyFont="1" applyAlignment="1">
      <alignment vertical="top"/>
    </xf>
    <xf numFmtId="0" fontId="3" fillId="0" borderId="0" xfId="10"/>
    <xf numFmtId="0" fontId="1" fillId="0" borderId="0" xfId="12"/>
    <xf numFmtId="0" fontId="3" fillId="0" borderId="0" xfId="23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24" applyFont="1">
      <alignment horizontal="left" vertical="top"/>
    </xf>
    <xf numFmtId="0" fontId="9" fillId="0" borderId="0" xfId="23" applyFont="1" applyAlignment="1">
      <alignment horizontal="left"/>
    </xf>
    <xf numFmtId="0" fontId="7" fillId="0" borderId="17" xfId="13" applyFont="1" applyBorder="1">
      <alignment horizontal="center" wrapText="1"/>
    </xf>
    <xf numFmtId="0" fontId="7" fillId="0" borderId="17" xfId="13" applyFont="1" applyFill="1" applyBorder="1">
      <alignment horizontal="center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right" vertical="top" wrapText="1"/>
    </xf>
    <xf numFmtId="2" fontId="15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17" xfId="0" applyFont="1" applyBorder="1" applyAlignment="1">
      <alignment horizontal="left" vertical="top" wrapText="1"/>
    </xf>
    <xf numFmtId="2" fontId="15" fillId="0" borderId="17" xfId="0" applyNumberFormat="1" applyFont="1" applyBorder="1" applyAlignment="1">
      <alignment horizontal="left" vertical="top" wrapText="1"/>
    </xf>
    <xf numFmtId="49" fontId="15" fillId="0" borderId="17" xfId="0" applyNumberFormat="1" applyFont="1" applyBorder="1" applyAlignment="1">
      <alignment horizontal="right" vertical="top" wrapText="1"/>
    </xf>
    <xf numFmtId="2" fontId="15" fillId="0" borderId="17" xfId="0" applyNumberFormat="1" applyFont="1" applyBorder="1" applyAlignment="1">
      <alignment horizontal="right" vertical="top" wrapText="1"/>
    </xf>
    <xf numFmtId="0" fontId="15" fillId="0" borderId="17" xfId="0" applyFont="1" applyBorder="1" applyAlignment="1">
      <alignment horizontal="right" vertical="top" wrapText="1"/>
    </xf>
    <xf numFmtId="2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2" fontId="12" fillId="0" borderId="17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 wrapText="1"/>
    </xf>
    <xf numFmtId="0" fontId="9" fillId="0" borderId="17" xfId="0" applyFont="1" applyBorder="1" applyAlignment="1">
      <alignment horizontal="left" vertical="top" wrapText="1"/>
    </xf>
    <xf numFmtId="2" fontId="9" fillId="0" borderId="17" xfId="0" applyNumberFormat="1" applyFont="1" applyBorder="1" applyAlignment="1">
      <alignment horizontal="left" vertical="top" wrapText="1"/>
    </xf>
    <xf numFmtId="49" fontId="9" fillId="0" borderId="17" xfId="0" applyNumberFormat="1" applyFont="1" applyBorder="1" applyAlignment="1">
      <alignment horizontal="right" vertical="top" wrapText="1"/>
    </xf>
    <xf numFmtId="2" fontId="9" fillId="0" borderId="17" xfId="0" applyNumberFormat="1" applyFont="1" applyBorder="1" applyAlignment="1">
      <alignment horizontal="right" vertical="top" wrapText="1"/>
    </xf>
    <xf numFmtId="0" fontId="9" fillId="0" borderId="17" xfId="0" applyFont="1" applyBorder="1" applyAlignment="1">
      <alignment horizontal="righ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3" applyFont="1" applyBorder="1">
      <alignment horizontal="center"/>
    </xf>
    <xf numFmtId="0" fontId="7" fillId="0" borderId="1" xfId="3" applyFont="1" applyBorder="1">
      <alignment horizontal="center"/>
    </xf>
    <xf numFmtId="0" fontId="9" fillId="0" borderId="1" xfId="0" applyFont="1" applyBorder="1" applyAlignment="1">
      <alignment horizontal="right" vertical="top"/>
    </xf>
    <xf numFmtId="49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/>
    </xf>
    <xf numFmtId="49" fontId="12" fillId="0" borderId="1" xfId="0" applyNumberFormat="1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2" fontId="12" fillId="0" borderId="1" xfId="0" applyNumberFormat="1" applyFont="1" applyBorder="1" applyAlignment="1">
      <alignment horizontal="right" vertical="top"/>
    </xf>
    <xf numFmtId="1" fontId="11" fillId="0" borderId="1" xfId="0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/>
    </xf>
    <xf numFmtId="49" fontId="12" fillId="0" borderId="17" xfId="0" applyNumberFormat="1" applyFont="1" applyBorder="1" applyAlignment="1">
      <alignment horizontal="left" vertical="top" wrapText="1"/>
    </xf>
    <xf numFmtId="2" fontId="12" fillId="0" borderId="17" xfId="0" applyNumberFormat="1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/>
    </xf>
    <xf numFmtId="2" fontId="12" fillId="0" borderId="17" xfId="0" applyNumberFormat="1" applyFont="1" applyBorder="1" applyAlignment="1">
      <alignment horizontal="right" vertical="top"/>
    </xf>
    <xf numFmtId="1" fontId="11" fillId="0" borderId="17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1" fillId="0" borderId="10" xfId="10" applyNumberFormat="1" applyFont="1" applyBorder="1" applyAlignment="1">
      <alignment horizontal="right"/>
    </xf>
    <xf numFmtId="164" fontId="11" fillId="0" borderId="3" xfId="10" applyNumberFormat="1" applyFont="1" applyBorder="1" applyAlignment="1">
      <alignment horizontal="right"/>
    </xf>
    <xf numFmtId="164" fontId="12" fillId="0" borderId="10" xfId="12" applyNumberFormat="1" applyFont="1" applyBorder="1" applyAlignment="1">
      <alignment horizontal="right"/>
    </xf>
    <xf numFmtId="164" fontId="12" fillId="0" borderId="3" xfId="12" applyNumberFormat="1" applyFont="1" applyBorder="1" applyAlignment="1">
      <alignment horizontal="right"/>
    </xf>
    <xf numFmtId="0" fontId="10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9" fillId="0" borderId="0" xfId="23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Z435"/>
  <sheetViews>
    <sheetView showGridLines="0" tabSelected="1" topLeftCell="A409" workbookViewId="0">
      <selection activeCell="A424" sqref="A424:F424"/>
    </sheetView>
  </sheetViews>
  <sheetFormatPr defaultColWidth="9.140625" defaultRowHeight="12.75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7" width="0" style="1" hidden="1" customWidth="1"/>
    <col min="28" max="16384" width="9.140625" style="1"/>
  </cols>
  <sheetData>
    <row r="2" spans="1:21" ht="15.75">
      <c r="A2" s="2" t="s">
        <v>35</v>
      </c>
      <c r="H2" s="3" t="s">
        <v>36</v>
      </c>
    </row>
    <row r="3" spans="1:21">
      <c r="A3" s="53" t="s">
        <v>39</v>
      </c>
      <c r="H3" s="53" t="s">
        <v>39</v>
      </c>
    </row>
    <row r="4" spans="1:21">
      <c r="A4" s="53" t="s">
        <v>40</v>
      </c>
      <c r="B4" s="4"/>
      <c r="C4" s="4"/>
      <c r="D4" s="4"/>
      <c r="E4" s="4"/>
      <c r="F4" s="4"/>
      <c r="G4" s="4"/>
      <c r="H4" s="53" t="s">
        <v>40</v>
      </c>
    </row>
    <row r="5" spans="1:21">
      <c r="A5" s="1" t="s">
        <v>37</v>
      </c>
      <c r="B5" s="4"/>
      <c r="C5" s="4"/>
      <c r="D5" s="4"/>
      <c r="E5" s="4"/>
      <c r="F5" s="4"/>
      <c r="G5" s="4"/>
      <c r="H5" s="54" t="s">
        <v>38</v>
      </c>
    </row>
    <row r="6" spans="1:21">
      <c r="A6" s="4"/>
      <c r="B6" s="4"/>
      <c r="C6" s="4"/>
      <c r="D6" s="4"/>
      <c r="E6" s="4"/>
      <c r="F6" s="4"/>
      <c r="G6" s="4"/>
      <c r="H6" s="4"/>
    </row>
    <row r="7" spans="1:21" s="7" customFormat="1" ht="12">
      <c r="A7" s="5"/>
      <c r="B7" s="6"/>
      <c r="C7" s="6"/>
      <c r="D7" s="6"/>
    </row>
    <row r="8" spans="1:21" s="7" customFormat="1" ht="12">
      <c r="A8" s="56" t="s">
        <v>823</v>
      </c>
      <c r="B8" s="6"/>
      <c r="C8" s="6"/>
      <c r="D8" s="6"/>
    </row>
    <row r="9" spans="1:21" s="7" customFormat="1" ht="12">
      <c r="A9" s="5"/>
      <c r="B9" s="6"/>
      <c r="C9" s="6"/>
      <c r="D9" s="6"/>
    </row>
    <row r="10" spans="1:21" s="7" customFormat="1" ht="12">
      <c r="A10" s="56" t="s">
        <v>824</v>
      </c>
      <c r="B10" s="6"/>
      <c r="C10" s="6"/>
      <c r="D10" s="6"/>
    </row>
    <row r="11" spans="1:21" s="7" customFormat="1" ht="15">
      <c r="A11" s="120" t="s">
        <v>41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</row>
    <row r="12" spans="1:21" s="7" customFormat="1" ht="12">
      <c r="A12" s="121" t="s">
        <v>32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</row>
    <row r="13" spans="1:21" s="7" customFormat="1" ht="12">
      <c r="A13" s="121" t="s">
        <v>822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</row>
    <row r="14" spans="1:21" s="7" customFormat="1" ht="12">
      <c r="A14" s="122" t="s">
        <v>42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</row>
    <row r="15" spans="1:21" s="7" customFormat="1" ht="12"/>
    <row r="16" spans="1:21" s="7" customFormat="1" ht="12">
      <c r="G16" s="107" t="s">
        <v>17</v>
      </c>
      <c r="H16" s="108"/>
      <c r="I16" s="109"/>
      <c r="J16" s="107" t="s">
        <v>18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9"/>
    </row>
    <row r="17" spans="1:26" s="7" customFormat="1">
      <c r="D17" s="5" t="s">
        <v>2</v>
      </c>
      <c r="G17" s="110">
        <f>2295980/1000/1.2</f>
        <v>1913.3166666666668</v>
      </c>
      <c r="H17" s="111"/>
      <c r="I17" s="11" t="s">
        <v>3</v>
      </c>
      <c r="J17" s="112">
        <f>12249322/1000</f>
        <v>12249.322</v>
      </c>
      <c r="K17" s="113"/>
      <c r="L17" s="12"/>
      <c r="M17" s="12"/>
      <c r="N17" s="12"/>
      <c r="O17" s="12"/>
      <c r="P17" s="12"/>
      <c r="Q17" s="12"/>
      <c r="R17" s="12"/>
      <c r="S17" s="12"/>
      <c r="T17" s="12"/>
      <c r="U17" s="11" t="s">
        <v>3</v>
      </c>
    </row>
    <row r="18" spans="1:26" s="7" customFormat="1" hidden="1">
      <c r="D18" s="13" t="s">
        <v>33</v>
      </c>
      <c r="F18" s="14"/>
      <c r="G18" s="110">
        <f>0/1000</f>
        <v>0</v>
      </c>
      <c r="H18" s="111"/>
      <c r="I18" s="11" t="s">
        <v>3</v>
      </c>
      <c r="J18" s="112">
        <f>0/1000</f>
        <v>0</v>
      </c>
      <c r="K18" s="113"/>
      <c r="L18" s="12"/>
      <c r="M18" s="12"/>
      <c r="N18" s="12"/>
      <c r="O18" s="12"/>
      <c r="P18" s="12"/>
      <c r="Q18" s="12"/>
      <c r="R18" s="12"/>
      <c r="S18" s="12"/>
      <c r="T18" s="12"/>
      <c r="U18" s="11" t="s">
        <v>3</v>
      </c>
    </row>
    <row r="19" spans="1:26" s="7" customFormat="1" hidden="1">
      <c r="D19" s="13" t="s">
        <v>34</v>
      </c>
      <c r="F19" s="14"/>
      <c r="G19" s="110">
        <f>0/1000</f>
        <v>0</v>
      </c>
      <c r="H19" s="111"/>
      <c r="I19" s="11" t="s">
        <v>3</v>
      </c>
      <c r="J19" s="112">
        <f>0/1000</f>
        <v>0</v>
      </c>
      <c r="K19" s="113"/>
      <c r="L19" s="12"/>
      <c r="M19" s="12"/>
      <c r="N19" s="12"/>
      <c r="O19" s="12"/>
      <c r="P19" s="12"/>
      <c r="Q19" s="12"/>
      <c r="R19" s="12"/>
      <c r="S19" s="12"/>
      <c r="T19" s="12"/>
      <c r="U19" s="11" t="s">
        <v>3</v>
      </c>
    </row>
    <row r="20" spans="1:26" s="7" customFormat="1">
      <c r="D20" s="5" t="s">
        <v>4</v>
      </c>
      <c r="G20" s="110">
        <f>(V20+V21)/1000</f>
        <v>3.5516000000000001</v>
      </c>
      <c r="H20" s="111"/>
      <c r="I20" s="11" t="s">
        <v>5</v>
      </c>
      <c r="J20" s="112">
        <f>(W20+W21)/1000</f>
        <v>3.5516000000000001</v>
      </c>
      <c r="K20" s="113"/>
      <c r="L20" s="12"/>
      <c r="M20" s="12"/>
      <c r="N20" s="12"/>
      <c r="O20" s="12"/>
      <c r="P20" s="12"/>
      <c r="Q20" s="12"/>
      <c r="R20" s="12"/>
      <c r="S20" s="12"/>
      <c r="T20" s="12"/>
      <c r="U20" s="11" t="s">
        <v>5</v>
      </c>
      <c r="V20" s="15">
        <v>2880.81</v>
      </c>
      <c r="W20" s="16">
        <v>2880.81</v>
      </c>
      <c r="X20" s="51">
        <v>42930</v>
      </c>
      <c r="Y20" s="51">
        <v>59399</v>
      </c>
      <c r="Z20" s="51">
        <v>33719</v>
      </c>
    </row>
    <row r="21" spans="1:26" s="7" customFormat="1">
      <c r="D21" s="5" t="s">
        <v>6</v>
      </c>
      <c r="G21" s="110">
        <f>42930/1000</f>
        <v>42.93</v>
      </c>
      <c r="H21" s="111"/>
      <c r="I21" s="11" t="s">
        <v>3</v>
      </c>
      <c r="J21" s="112">
        <f>560533/1000</f>
        <v>560.53300000000002</v>
      </c>
      <c r="K21" s="113"/>
      <c r="L21" s="12"/>
      <c r="M21" s="12"/>
      <c r="N21" s="12"/>
      <c r="O21" s="12"/>
      <c r="P21" s="12"/>
      <c r="Q21" s="12"/>
      <c r="R21" s="12"/>
      <c r="S21" s="12"/>
      <c r="T21" s="12"/>
      <c r="U21" s="11" t="s">
        <v>3</v>
      </c>
      <c r="V21" s="15">
        <v>670.79</v>
      </c>
      <c r="W21" s="16">
        <v>670.79</v>
      </c>
      <c r="X21" s="52">
        <v>560533</v>
      </c>
      <c r="Y21" s="52">
        <v>659226</v>
      </c>
      <c r="Z21" s="52">
        <v>352206</v>
      </c>
    </row>
    <row r="22" spans="1:26" s="7" customFormat="1" ht="12">
      <c r="F22" s="6"/>
      <c r="G22" s="17"/>
      <c r="H22" s="17"/>
      <c r="I22" s="18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8"/>
    </row>
    <row r="23" spans="1:26" s="7" customFormat="1" ht="12">
      <c r="A23" s="5" t="str">
        <f>"Составлена в базисных ценах на 01.2000 г. и текущих ценах на 1 квартал 2019г. " &amp; IF(LEN(L23)&gt;3,MID(L23,4,LEN(L23)),L23)</f>
        <v xml:space="preserve">Составлена в базисных ценах на 01.2000 г. и текущих ценах на 1 квартал 2019г. </v>
      </c>
    </row>
    <row r="24" spans="1:26" s="7" customFormat="1" thickBot="1">
      <c r="A24" s="20"/>
    </row>
    <row r="25" spans="1:26" s="22" customFormat="1" ht="27" customHeight="1" thickBot="1">
      <c r="A25" s="123" t="s">
        <v>7</v>
      </c>
      <c r="B25" s="123" t="s">
        <v>8</v>
      </c>
      <c r="C25" s="123" t="s">
        <v>9</v>
      </c>
      <c r="D25" s="106" t="s">
        <v>10</v>
      </c>
      <c r="E25" s="106"/>
      <c r="F25" s="106"/>
      <c r="G25" s="106" t="s">
        <v>11</v>
      </c>
      <c r="H25" s="106"/>
      <c r="I25" s="106"/>
      <c r="J25" s="106" t="s">
        <v>12</v>
      </c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6" s="22" customFormat="1" ht="22.5" customHeight="1" thickBot="1">
      <c r="A26" s="123"/>
      <c r="B26" s="123"/>
      <c r="C26" s="123"/>
      <c r="D26" s="124" t="s">
        <v>1</v>
      </c>
      <c r="E26" s="21" t="s">
        <v>13</v>
      </c>
      <c r="F26" s="21" t="s">
        <v>14</v>
      </c>
      <c r="G26" s="124" t="s">
        <v>1</v>
      </c>
      <c r="H26" s="21" t="s">
        <v>13</v>
      </c>
      <c r="I26" s="21" t="s">
        <v>14</v>
      </c>
      <c r="J26" s="124" t="s">
        <v>1</v>
      </c>
      <c r="K26" s="21" t="s">
        <v>13</v>
      </c>
      <c r="L26" s="21"/>
      <c r="M26" s="21"/>
      <c r="N26" s="21"/>
      <c r="O26" s="21"/>
      <c r="P26" s="21"/>
      <c r="Q26" s="21"/>
      <c r="R26" s="21"/>
      <c r="S26" s="21"/>
      <c r="T26" s="21"/>
      <c r="U26" s="21" t="s">
        <v>14</v>
      </c>
    </row>
    <row r="27" spans="1:26" s="22" customFormat="1" ht="22.5" customHeight="1" thickBot="1">
      <c r="A27" s="123"/>
      <c r="B27" s="123"/>
      <c r="C27" s="123"/>
      <c r="D27" s="124"/>
      <c r="E27" s="21" t="s">
        <v>15</v>
      </c>
      <c r="F27" s="21" t="s">
        <v>16</v>
      </c>
      <c r="G27" s="124"/>
      <c r="H27" s="21" t="s">
        <v>15</v>
      </c>
      <c r="I27" s="21" t="s">
        <v>16</v>
      </c>
      <c r="J27" s="124"/>
      <c r="K27" s="21" t="s">
        <v>15</v>
      </c>
      <c r="L27" s="21"/>
      <c r="M27" s="21"/>
      <c r="N27" s="21"/>
      <c r="O27" s="21"/>
      <c r="P27" s="21"/>
      <c r="Q27" s="21"/>
      <c r="R27" s="21"/>
      <c r="S27" s="21"/>
      <c r="T27" s="21"/>
      <c r="U27" s="21" t="s">
        <v>16</v>
      </c>
    </row>
    <row r="28" spans="1:26" s="6" customFormat="1">
      <c r="A28" s="57">
        <v>1</v>
      </c>
      <c r="B28" s="57">
        <v>2</v>
      </c>
      <c r="C28" s="57">
        <v>3</v>
      </c>
      <c r="D28" s="58">
        <v>4</v>
      </c>
      <c r="E28" s="57">
        <v>5</v>
      </c>
      <c r="F28" s="57">
        <v>6</v>
      </c>
      <c r="G28" s="58">
        <v>7</v>
      </c>
      <c r="H28" s="57">
        <v>8</v>
      </c>
      <c r="I28" s="57">
        <v>9</v>
      </c>
      <c r="J28" s="58">
        <v>10</v>
      </c>
      <c r="K28" s="57">
        <v>11</v>
      </c>
      <c r="L28" s="57"/>
      <c r="M28" s="57"/>
      <c r="N28" s="57"/>
      <c r="O28" s="57"/>
      <c r="P28" s="57"/>
      <c r="Q28" s="57"/>
      <c r="R28" s="57"/>
      <c r="S28" s="57"/>
      <c r="T28" s="57"/>
      <c r="U28" s="57">
        <v>12</v>
      </c>
    </row>
    <row r="29" spans="1:26" s="28" customFormat="1" ht="21" customHeight="1">
      <c r="A29" s="114" t="s">
        <v>821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</row>
    <row r="30" spans="1:26" s="28" customFormat="1" ht="17.850000000000001" customHeight="1">
      <c r="A30" s="116" t="s">
        <v>45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</row>
    <row r="31" spans="1:26" s="28" customFormat="1" ht="84">
      <c r="A31" s="59">
        <v>1</v>
      </c>
      <c r="B31" s="60" t="s">
        <v>46</v>
      </c>
      <c r="C31" s="61">
        <v>2.4449999999999998</v>
      </c>
      <c r="D31" s="62">
        <v>6203.35</v>
      </c>
      <c r="E31" s="63">
        <v>70.989999999999995</v>
      </c>
      <c r="F31" s="62" t="s">
        <v>47</v>
      </c>
      <c r="G31" s="62">
        <v>15167</v>
      </c>
      <c r="H31" s="62">
        <v>174</v>
      </c>
      <c r="I31" s="62" t="s">
        <v>48</v>
      </c>
      <c r="J31" s="62">
        <v>61096</v>
      </c>
      <c r="K31" s="63">
        <v>2267</v>
      </c>
      <c r="L31" s="63"/>
      <c r="M31" s="63"/>
      <c r="N31" s="63"/>
      <c r="O31" s="63"/>
      <c r="P31" s="63"/>
      <c r="Q31" s="63"/>
      <c r="R31" s="63"/>
      <c r="S31" s="63"/>
      <c r="T31" s="63"/>
      <c r="U31" s="63" t="s">
        <v>49</v>
      </c>
    </row>
    <row r="32" spans="1:26" s="28" customFormat="1" ht="12">
      <c r="A32" s="64"/>
      <c r="B32" s="65" t="s">
        <v>50</v>
      </c>
      <c r="C32" s="66" t="s">
        <v>51</v>
      </c>
      <c r="D32" s="67"/>
      <c r="E32" s="68"/>
      <c r="F32" s="67"/>
      <c r="G32" s="67">
        <v>653</v>
      </c>
      <c r="H32" s="67"/>
      <c r="I32" s="67"/>
      <c r="J32" s="67">
        <v>7248</v>
      </c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</row>
    <row r="33" spans="1:26" s="6" customFormat="1" ht="12">
      <c r="A33" s="64"/>
      <c r="B33" s="65" t="s">
        <v>52</v>
      </c>
      <c r="C33" s="66" t="s">
        <v>53</v>
      </c>
      <c r="D33" s="67"/>
      <c r="E33" s="68"/>
      <c r="F33" s="67"/>
      <c r="G33" s="67">
        <v>377</v>
      </c>
      <c r="H33" s="67"/>
      <c r="I33" s="67"/>
      <c r="J33" s="67">
        <v>3936</v>
      </c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28"/>
      <c r="W33" s="28"/>
      <c r="X33" s="28"/>
      <c r="Y33" s="28"/>
      <c r="Z33" s="28"/>
    </row>
    <row r="34" spans="1:26" s="6" customFormat="1" ht="12">
      <c r="A34" s="64"/>
      <c r="B34" s="65" t="s">
        <v>54</v>
      </c>
      <c r="C34" s="66" t="s">
        <v>55</v>
      </c>
      <c r="D34" s="67"/>
      <c r="E34" s="68"/>
      <c r="F34" s="67"/>
      <c r="G34" s="67">
        <v>16197</v>
      </c>
      <c r="H34" s="67"/>
      <c r="I34" s="67"/>
      <c r="J34" s="67">
        <v>72280</v>
      </c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28"/>
      <c r="W34" s="28"/>
      <c r="X34" s="28"/>
      <c r="Y34" s="28"/>
      <c r="Z34" s="28"/>
    </row>
    <row r="35" spans="1:26" s="6" customFormat="1" ht="36">
      <c r="A35" s="59">
        <v>2</v>
      </c>
      <c r="B35" s="60" t="s">
        <v>56</v>
      </c>
      <c r="C35" s="61" t="s">
        <v>57</v>
      </c>
      <c r="D35" s="62"/>
      <c r="E35" s="63"/>
      <c r="F35" s="62"/>
      <c r="G35" s="62"/>
      <c r="H35" s="62"/>
      <c r="I35" s="62"/>
      <c r="J35" s="62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28"/>
      <c r="W35" s="28"/>
      <c r="X35" s="28"/>
      <c r="Y35" s="28"/>
      <c r="Z35" s="28"/>
    </row>
    <row r="36" spans="1:26" s="6" customFormat="1" ht="72">
      <c r="A36" s="59">
        <v>3</v>
      </c>
      <c r="B36" s="60" t="s">
        <v>58</v>
      </c>
      <c r="C36" s="61">
        <v>2.6890000000000001</v>
      </c>
      <c r="D36" s="62">
        <v>3905.55</v>
      </c>
      <c r="E36" s="63" t="s">
        <v>59</v>
      </c>
      <c r="F36" s="62" t="s">
        <v>60</v>
      </c>
      <c r="G36" s="62">
        <v>10502</v>
      </c>
      <c r="H36" s="62" t="s">
        <v>61</v>
      </c>
      <c r="I36" s="62" t="s">
        <v>62</v>
      </c>
      <c r="J36" s="62">
        <v>63901</v>
      </c>
      <c r="K36" s="63" t="s">
        <v>63</v>
      </c>
      <c r="L36" s="63"/>
      <c r="M36" s="63"/>
      <c r="N36" s="63"/>
      <c r="O36" s="63"/>
      <c r="P36" s="63"/>
      <c r="Q36" s="63"/>
      <c r="R36" s="63"/>
      <c r="S36" s="63"/>
      <c r="T36" s="63"/>
      <c r="U36" s="63" t="s">
        <v>64</v>
      </c>
      <c r="V36" s="28"/>
      <c r="W36" s="28"/>
      <c r="X36" s="28"/>
      <c r="Y36" s="28"/>
      <c r="Z36" s="28"/>
    </row>
    <row r="37" spans="1:26" s="30" customFormat="1" ht="24">
      <c r="A37" s="64"/>
      <c r="B37" s="65" t="s">
        <v>65</v>
      </c>
      <c r="C37" s="66" t="s">
        <v>66</v>
      </c>
      <c r="D37" s="67"/>
      <c r="E37" s="68"/>
      <c r="F37" s="67"/>
      <c r="G37" s="67">
        <v>2232</v>
      </c>
      <c r="H37" s="67"/>
      <c r="I37" s="67"/>
      <c r="J37" s="67">
        <v>24776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28"/>
      <c r="W37" s="28"/>
      <c r="X37" s="28"/>
      <c r="Y37" s="28"/>
      <c r="Z37" s="28"/>
    </row>
    <row r="38" spans="1:26" ht="24">
      <c r="A38" s="64"/>
      <c r="B38" s="65" t="s">
        <v>67</v>
      </c>
      <c r="C38" s="66" t="s">
        <v>68</v>
      </c>
      <c r="D38" s="67"/>
      <c r="E38" s="68"/>
      <c r="F38" s="67"/>
      <c r="G38" s="67">
        <v>1269</v>
      </c>
      <c r="H38" s="67"/>
      <c r="I38" s="67"/>
      <c r="J38" s="67">
        <v>13260</v>
      </c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28"/>
      <c r="W38" s="28"/>
      <c r="X38" s="28"/>
      <c r="Y38" s="28"/>
      <c r="Z38" s="28"/>
    </row>
    <row r="39" spans="1:26">
      <c r="A39" s="64"/>
      <c r="B39" s="65" t="s">
        <v>54</v>
      </c>
      <c r="C39" s="66" t="s">
        <v>55</v>
      </c>
      <c r="D39" s="67"/>
      <c r="E39" s="68"/>
      <c r="F39" s="67"/>
      <c r="G39" s="67">
        <v>14003</v>
      </c>
      <c r="H39" s="67"/>
      <c r="I39" s="67"/>
      <c r="J39" s="67">
        <v>101937</v>
      </c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28"/>
      <c r="W39" s="28"/>
      <c r="X39" s="28"/>
      <c r="Y39" s="28"/>
      <c r="Z39" s="28"/>
    </row>
    <row r="40" spans="1:26" ht="60">
      <c r="A40" s="59">
        <v>4</v>
      </c>
      <c r="B40" s="60" t="s">
        <v>69</v>
      </c>
      <c r="C40" s="61" t="s">
        <v>70</v>
      </c>
      <c r="D40" s="62">
        <v>122</v>
      </c>
      <c r="E40" s="63" t="s">
        <v>71</v>
      </c>
      <c r="F40" s="62"/>
      <c r="G40" s="62">
        <v>41335</v>
      </c>
      <c r="H40" s="62" t="s">
        <v>72</v>
      </c>
      <c r="I40" s="62"/>
      <c r="J40" s="62">
        <v>173239</v>
      </c>
      <c r="K40" s="63" t="s">
        <v>73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28"/>
      <c r="W40" s="28"/>
      <c r="X40" s="28"/>
      <c r="Y40" s="28"/>
      <c r="Z40" s="28"/>
    </row>
    <row r="41" spans="1:26" ht="36">
      <c r="A41" s="59">
        <v>5</v>
      </c>
      <c r="B41" s="60" t="s">
        <v>74</v>
      </c>
      <c r="C41" s="61" t="s">
        <v>75</v>
      </c>
      <c r="D41" s="62">
        <v>3100.02</v>
      </c>
      <c r="E41" s="63" t="s">
        <v>76</v>
      </c>
      <c r="F41" s="62" t="s">
        <v>77</v>
      </c>
      <c r="G41" s="62">
        <v>18949</v>
      </c>
      <c r="H41" s="62" t="s">
        <v>78</v>
      </c>
      <c r="I41" s="62" t="s">
        <v>79</v>
      </c>
      <c r="J41" s="62">
        <v>83104</v>
      </c>
      <c r="K41" s="63" t="s">
        <v>80</v>
      </c>
      <c r="L41" s="63"/>
      <c r="M41" s="63"/>
      <c r="N41" s="63"/>
      <c r="O41" s="63"/>
      <c r="P41" s="63"/>
      <c r="Q41" s="63"/>
      <c r="R41" s="63"/>
      <c r="S41" s="63"/>
      <c r="T41" s="63"/>
      <c r="U41" s="63" t="s">
        <v>81</v>
      </c>
      <c r="V41" s="28"/>
      <c r="W41" s="28"/>
      <c r="X41" s="28"/>
      <c r="Y41" s="28"/>
      <c r="Z41" s="28"/>
    </row>
    <row r="42" spans="1:26">
      <c r="A42" s="64"/>
      <c r="B42" s="65" t="s">
        <v>82</v>
      </c>
      <c r="C42" s="66" t="s">
        <v>66</v>
      </c>
      <c r="D42" s="67"/>
      <c r="E42" s="68"/>
      <c r="F42" s="67"/>
      <c r="G42" s="67">
        <v>75</v>
      </c>
      <c r="H42" s="67"/>
      <c r="I42" s="67"/>
      <c r="J42" s="67">
        <v>833</v>
      </c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28"/>
      <c r="W42" s="28"/>
      <c r="X42" s="28"/>
      <c r="Y42" s="28"/>
      <c r="Z42" s="28"/>
    </row>
    <row r="43" spans="1:26" ht="24">
      <c r="A43" s="64"/>
      <c r="B43" s="65" t="s">
        <v>83</v>
      </c>
      <c r="C43" s="66" t="s">
        <v>68</v>
      </c>
      <c r="D43" s="67"/>
      <c r="E43" s="68"/>
      <c r="F43" s="67"/>
      <c r="G43" s="67">
        <v>43</v>
      </c>
      <c r="H43" s="67"/>
      <c r="I43" s="67"/>
      <c r="J43" s="67">
        <v>446</v>
      </c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28"/>
      <c r="W43" s="28"/>
      <c r="X43" s="28"/>
      <c r="Y43" s="28"/>
      <c r="Z43" s="28"/>
    </row>
    <row r="44" spans="1:26">
      <c r="A44" s="64"/>
      <c r="B44" s="65" t="s">
        <v>54</v>
      </c>
      <c r="C44" s="66" t="s">
        <v>55</v>
      </c>
      <c r="D44" s="67"/>
      <c r="E44" s="68"/>
      <c r="F44" s="67"/>
      <c r="G44" s="67">
        <v>19067</v>
      </c>
      <c r="H44" s="67"/>
      <c r="I44" s="67"/>
      <c r="J44" s="67">
        <v>84383</v>
      </c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28"/>
      <c r="W44" s="28"/>
      <c r="X44" s="28"/>
      <c r="Y44" s="28"/>
      <c r="Z44" s="28"/>
    </row>
    <row r="45" spans="1:26" ht="36">
      <c r="A45" s="59">
        <v>6</v>
      </c>
      <c r="B45" s="60" t="s">
        <v>84</v>
      </c>
      <c r="C45" s="61">
        <v>5.9585999999999997</v>
      </c>
      <c r="D45" s="62">
        <v>124.01</v>
      </c>
      <c r="E45" s="63"/>
      <c r="F45" s="62" t="s">
        <v>85</v>
      </c>
      <c r="G45" s="62">
        <v>739</v>
      </c>
      <c r="H45" s="62"/>
      <c r="I45" s="62" t="s">
        <v>86</v>
      </c>
      <c r="J45" s="62">
        <v>5297</v>
      </c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 t="s">
        <v>87</v>
      </c>
      <c r="V45" s="28"/>
      <c r="W45" s="28"/>
      <c r="X45" s="28"/>
      <c r="Y45" s="28"/>
      <c r="Z45" s="28"/>
    </row>
    <row r="46" spans="1:26">
      <c r="A46" s="64"/>
      <c r="B46" s="65" t="s">
        <v>88</v>
      </c>
      <c r="C46" s="66" t="s">
        <v>51</v>
      </c>
      <c r="D46" s="67"/>
      <c r="E46" s="68"/>
      <c r="F46" s="67"/>
      <c r="G46" s="67">
        <v>162</v>
      </c>
      <c r="H46" s="67"/>
      <c r="I46" s="67"/>
      <c r="J46" s="67">
        <v>1801</v>
      </c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28"/>
      <c r="W46" s="28"/>
      <c r="X46" s="28"/>
      <c r="Y46" s="28"/>
      <c r="Z46" s="28"/>
    </row>
    <row r="47" spans="1:26">
      <c r="A47" s="64"/>
      <c r="B47" s="65" t="s">
        <v>89</v>
      </c>
      <c r="C47" s="66" t="s">
        <v>53</v>
      </c>
      <c r="D47" s="67"/>
      <c r="E47" s="68"/>
      <c r="F47" s="67"/>
      <c r="G47" s="67">
        <v>94</v>
      </c>
      <c r="H47" s="67"/>
      <c r="I47" s="67"/>
      <c r="J47" s="67">
        <v>978</v>
      </c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28"/>
      <c r="W47" s="28"/>
      <c r="X47" s="28"/>
      <c r="Y47" s="28"/>
      <c r="Z47" s="28"/>
    </row>
    <row r="48" spans="1:26">
      <c r="A48" s="64"/>
      <c r="B48" s="65" t="s">
        <v>54</v>
      </c>
      <c r="C48" s="66" t="s">
        <v>55</v>
      </c>
      <c r="D48" s="67"/>
      <c r="E48" s="68"/>
      <c r="F48" s="67"/>
      <c r="G48" s="67">
        <v>995</v>
      </c>
      <c r="H48" s="67"/>
      <c r="I48" s="67"/>
      <c r="J48" s="67">
        <v>8076</v>
      </c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28"/>
      <c r="W48" s="28"/>
      <c r="X48" s="28"/>
      <c r="Y48" s="28"/>
      <c r="Z48" s="28"/>
    </row>
    <row r="49" spans="1:26" ht="48">
      <c r="A49" s="59">
        <v>7</v>
      </c>
      <c r="B49" s="60" t="s">
        <v>90</v>
      </c>
      <c r="C49" s="61">
        <v>-6.2881499999999999</v>
      </c>
      <c r="D49" s="62">
        <v>2970</v>
      </c>
      <c r="E49" s="63" t="s">
        <v>91</v>
      </c>
      <c r="F49" s="62"/>
      <c r="G49" s="62">
        <v>-18676</v>
      </c>
      <c r="H49" s="62" t="s">
        <v>92</v>
      </c>
      <c r="I49" s="62"/>
      <c r="J49" s="62">
        <v>-81211</v>
      </c>
      <c r="K49" s="63" t="s">
        <v>93</v>
      </c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28"/>
      <c r="W49" s="28"/>
      <c r="X49" s="28"/>
      <c r="Y49" s="28"/>
      <c r="Z49" s="28"/>
    </row>
    <row r="50" spans="1:26" ht="48">
      <c r="A50" s="59">
        <v>8</v>
      </c>
      <c r="B50" s="60" t="s">
        <v>94</v>
      </c>
      <c r="C50" s="61">
        <v>6.2881499999999999</v>
      </c>
      <c r="D50" s="62">
        <v>3030</v>
      </c>
      <c r="E50" s="63" t="s">
        <v>95</v>
      </c>
      <c r="F50" s="62"/>
      <c r="G50" s="62">
        <v>19053</v>
      </c>
      <c r="H50" s="62" t="s">
        <v>96</v>
      </c>
      <c r="I50" s="62"/>
      <c r="J50" s="62">
        <v>84248</v>
      </c>
      <c r="K50" s="63" t="s">
        <v>97</v>
      </c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28"/>
      <c r="W50" s="28"/>
      <c r="X50" s="28"/>
      <c r="Y50" s="28"/>
      <c r="Z50" s="28"/>
    </row>
    <row r="51" spans="1:26" ht="84">
      <c r="A51" s="59">
        <v>9</v>
      </c>
      <c r="B51" s="60" t="s">
        <v>98</v>
      </c>
      <c r="C51" s="61">
        <v>2.4449999999999998</v>
      </c>
      <c r="D51" s="62">
        <v>3218.43</v>
      </c>
      <c r="E51" s="63" t="s">
        <v>99</v>
      </c>
      <c r="F51" s="62" t="s">
        <v>100</v>
      </c>
      <c r="G51" s="62">
        <v>7869</v>
      </c>
      <c r="H51" s="62" t="s">
        <v>101</v>
      </c>
      <c r="I51" s="62" t="s">
        <v>102</v>
      </c>
      <c r="J51" s="62">
        <v>56987</v>
      </c>
      <c r="K51" s="63" t="s">
        <v>103</v>
      </c>
      <c r="L51" s="63"/>
      <c r="M51" s="63"/>
      <c r="N51" s="63"/>
      <c r="O51" s="63"/>
      <c r="P51" s="63"/>
      <c r="Q51" s="63"/>
      <c r="R51" s="63"/>
      <c r="S51" s="63"/>
      <c r="T51" s="63"/>
      <c r="U51" s="63" t="s">
        <v>104</v>
      </c>
      <c r="V51" s="28"/>
      <c r="W51" s="28"/>
      <c r="X51" s="28"/>
      <c r="Y51" s="28"/>
      <c r="Z51" s="28"/>
    </row>
    <row r="52" spans="1:26" ht="24">
      <c r="A52" s="64"/>
      <c r="B52" s="65" t="s">
        <v>105</v>
      </c>
      <c r="C52" s="66" t="s">
        <v>66</v>
      </c>
      <c r="D52" s="67"/>
      <c r="E52" s="68"/>
      <c r="F52" s="67"/>
      <c r="G52" s="67">
        <v>2721</v>
      </c>
      <c r="H52" s="67"/>
      <c r="I52" s="67"/>
      <c r="J52" s="67">
        <v>30191</v>
      </c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28"/>
      <c r="W52" s="28"/>
      <c r="X52" s="28"/>
      <c r="Y52" s="28"/>
      <c r="Z52" s="28"/>
    </row>
    <row r="53" spans="1:26" ht="24">
      <c r="A53" s="64"/>
      <c r="B53" s="65" t="s">
        <v>106</v>
      </c>
      <c r="C53" s="66" t="s">
        <v>68</v>
      </c>
      <c r="D53" s="67"/>
      <c r="E53" s="68"/>
      <c r="F53" s="67"/>
      <c r="G53" s="67">
        <v>1547</v>
      </c>
      <c r="H53" s="67"/>
      <c r="I53" s="67"/>
      <c r="J53" s="67">
        <v>16158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28"/>
      <c r="W53" s="28"/>
      <c r="X53" s="28"/>
      <c r="Y53" s="28"/>
      <c r="Z53" s="28"/>
    </row>
    <row r="54" spans="1:26">
      <c r="A54" s="64"/>
      <c r="B54" s="65" t="s">
        <v>54</v>
      </c>
      <c r="C54" s="66" t="s">
        <v>55</v>
      </c>
      <c r="D54" s="67"/>
      <c r="E54" s="68"/>
      <c r="F54" s="67"/>
      <c r="G54" s="67">
        <v>12137</v>
      </c>
      <c r="H54" s="67"/>
      <c r="I54" s="67"/>
      <c r="J54" s="67">
        <v>103336</v>
      </c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28"/>
      <c r="W54" s="28"/>
      <c r="X54" s="28"/>
      <c r="Y54" s="28"/>
      <c r="Z54" s="28"/>
    </row>
    <row r="55" spans="1:26" ht="84">
      <c r="A55" s="59">
        <v>10</v>
      </c>
      <c r="B55" s="60" t="s">
        <v>107</v>
      </c>
      <c r="C55" s="61">
        <v>236.18700000000001</v>
      </c>
      <c r="D55" s="62">
        <v>511</v>
      </c>
      <c r="E55" s="63" t="s">
        <v>108</v>
      </c>
      <c r="F55" s="62"/>
      <c r="G55" s="62">
        <v>120692</v>
      </c>
      <c r="H55" s="62" t="s">
        <v>109</v>
      </c>
      <c r="I55" s="62"/>
      <c r="J55" s="62">
        <v>605069</v>
      </c>
      <c r="K55" s="63" t="s">
        <v>110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28"/>
      <c r="W55" s="28"/>
      <c r="X55" s="28"/>
      <c r="Y55" s="28"/>
      <c r="Z55" s="28"/>
    </row>
    <row r="56" spans="1:26" ht="60">
      <c r="A56" s="59">
        <v>11</v>
      </c>
      <c r="B56" s="60" t="s">
        <v>111</v>
      </c>
      <c r="C56" s="61">
        <v>14.65</v>
      </c>
      <c r="D56" s="62">
        <v>8.92</v>
      </c>
      <c r="E56" s="63" t="s">
        <v>112</v>
      </c>
      <c r="F56" s="62">
        <v>3.59</v>
      </c>
      <c r="G56" s="62">
        <v>131</v>
      </c>
      <c r="H56" s="62" t="s">
        <v>113</v>
      </c>
      <c r="I56" s="62">
        <v>53</v>
      </c>
      <c r="J56" s="62">
        <v>680</v>
      </c>
      <c r="K56" s="63" t="s">
        <v>114</v>
      </c>
      <c r="L56" s="63"/>
      <c r="M56" s="63"/>
      <c r="N56" s="63"/>
      <c r="O56" s="63"/>
      <c r="P56" s="63"/>
      <c r="Q56" s="63"/>
      <c r="R56" s="63"/>
      <c r="S56" s="63"/>
      <c r="T56" s="63"/>
      <c r="U56" s="63">
        <v>196</v>
      </c>
      <c r="V56" s="28"/>
      <c r="W56" s="28"/>
      <c r="X56" s="28"/>
      <c r="Y56" s="28"/>
      <c r="Z56" s="28"/>
    </row>
    <row r="57" spans="1:26">
      <c r="A57" s="64"/>
      <c r="B57" s="65" t="s">
        <v>115</v>
      </c>
      <c r="C57" s="66" t="s">
        <v>66</v>
      </c>
      <c r="D57" s="67"/>
      <c r="E57" s="68"/>
      <c r="F57" s="67"/>
      <c r="G57" s="67">
        <v>23</v>
      </c>
      <c r="H57" s="67"/>
      <c r="I57" s="67"/>
      <c r="J57" s="67">
        <v>252</v>
      </c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28"/>
      <c r="W57" s="28"/>
      <c r="X57" s="28"/>
      <c r="Y57" s="28"/>
      <c r="Z57" s="28"/>
    </row>
    <row r="58" spans="1:26" ht="24">
      <c r="A58" s="64"/>
      <c r="B58" s="65" t="s">
        <v>116</v>
      </c>
      <c r="C58" s="66" t="s">
        <v>68</v>
      </c>
      <c r="D58" s="67"/>
      <c r="E58" s="68"/>
      <c r="F58" s="67"/>
      <c r="G58" s="67">
        <v>13</v>
      </c>
      <c r="H58" s="67"/>
      <c r="I58" s="67"/>
      <c r="J58" s="67">
        <v>135</v>
      </c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28"/>
      <c r="W58" s="28"/>
      <c r="X58" s="28"/>
      <c r="Y58" s="28"/>
      <c r="Z58" s="28"/>
    </row>
    <row r="59" spans="1:26">
      <c r="A59" s="64"/>
      <c r="B59" s="65" t="s">
        <v>54</v>
      </c>
      <c r="C59" s="66" t="s">
        <v>55</v>
      </c>
      <c r="D59" s="67"/>
      <c r="E59" s="68"/>
      <c r="F59" s="67"/>
      <c r="G59" s="67">
        <v>167</v>
      </c>
      <c r="H59" s="67"/>
      <c r="I59" s="67"/>
      <c r="J59" s="67">
        <v>1067</v>
      </c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28"/>
      <c r="W59" s="28"/>
      <c r="X59" s="28"/>
      <c r="Y59" s="28"/>
      <c r="Z59" s="28"/>
    </row>
    <row r="60" spans="1:26" ht="84">
      <c r="A60" s="59">
        <v>12</v>
      </c>
      <c r="B60" s="60" t="s">
        <v>107</v>
      </c>
      <c r="C60" s="61">
        <v>177.26499999999999</v>
      </c>
      <c r="D60" s="62">
        <v>511</v>
      </c>
      <c r="E60" s="63" t="s">
        <v>108</v>
      </c>
      <c r="F60" s="62"/>
      <c r="G60" s="62">
        <v>90582</v>
      </c>
      <c r="H60" s="62" t="s">
        <v>117</v>
      </c>
      <c r="I60" s="62"/>
      <c r="J60" s="62">
        <v>454121</v>
      </c>
      <c r="K60" s="63" t="s">
        <v>118</v>
      </c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28"/>
      <c r="W60" s="28"/>
      <c r="X60" s="28"/>
      <c r="Y60" s="28"/>
      <c r="Z60" s="28"/>
    </row>
    <row r="61" spans="1:26" ht="72">
      <c r="A61" s="59">
        <v>13</v>
      </c>
      <c r="B61" s="60" t="s">
        <v>119</v>
      </c>
      <c r="C61" s="61">
        <v>0.57050000000000001</v>
      </c>
      <c r="D61" s="62">
        <v>2674.67</v>
      </c>
      <c r="E61" s="63" t="s">
        <v>120</v>
      </c>
      <c r="F61" s="62" t="s">
        <v>121</v>
      </c>
      <c r="G61" s="62">
        <v>1526</v>
      </c>
      <c r="H61" s="62" t="s">
        <v>122</v>
      </c>
      <c r="I61" s="62" t="s">
        <v>123</v>
      </c>
      <c r="J61" s="62">
        <v>8923</v>
      </c>
      <c r="K61" s="63" t="s">
        <v>124</v>
      </c>
      <c r="L61" s="63"/>
      <c r="M61" s="63"/>
      <c r="N61" s="63"/>
      <c r="O61" s="63"/>
      <c r="P61" s="63"/>
      <c r="Q61" s="63"/>
      <c r="R61" s="63"/>
      <c r="S61" s="63"/>
      <c r="T61" s="63"/>
      <c r="U61" s="63" t="s">
        <v>125</v>
      </c>
      <c r="V61" s="28"/>
      <c r="W61" s="28"/>
      <c r="X61" s="28"/>
      <c r="Y61" s="28"/>
      <c r="Z61" s="28"/>
    </row>
    <row r="62" spans="1:26">
      <c r="A62" s="64"/>
      <c r="B62" s="65" t="s">
        <v>126</v>
      </c>
      <c r="C62" s="66" t="s">
        <v>66</v>
      </c>
      <c r="D62" s="67"/>
      <c r="E62" s="68"/>
      <c r="F62" s="67"/>
      <c r="G62" s="67">
        <v>314</v>
      </c>
      <c r="H62" s="67"/>
      <c r="I62" s="67"/>
      <c r="J62" s="67">
        <v>3479</v>
      </c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28"/>
      <c r="W62" s="28"/>
      <c r="X62" s="28"/>
      <c r="Y62" s="28"/>
      <c r="Z62" s="28"/>
    </row>
    <row r="63" spans="1:26" ht="24">
      <c r="A63" s="64"/>
      <c r="B63" s="65" t="s">
        <v>127</v>
      </c>
      <c r="C63" s="66" t="s">
        <v>68</v>
      </c>
      <c r="D63" s="67"/>
      <c r="E63" s="68"/>
      <c r="F63" s="67"/>
      <c r="G63" s="67">
        <v>178</v>
      </c>
      <c r="H63" s="67"/>
      <c r="I63" s="67"/>
      <c r="J63" s="67">
        <v>1862</v>
      </c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28"/>
      <c r="W63" s="28"/>
      <c r="X63" s="28"/>
      <c r="Y63" s="28"/>
      <c r="Z63" s="28"/>
    </row>
    <row r="64" spans="1:26">
      <c r="A64" s="64"/>
      <c r="B64" s="65" t="s">
        <v>54</v>
      </c>
      <c r="C64" s="66" t="s">
        <v>55</v>
      </c>
      <c r="D64" s="67"/>
      <c r="E64" s="68"/>
      <c r="F64" s="67"/>
      <c r="G64" s="67">
        <v>2018</v>
      </c>
      <c r="H64" s="67"/>
      <c r="I64" s="67"/>
      <c r="J64" s="67">
        <v>14264</v>
      </c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28"/>
      <c r="W64" s="28"/>
      <c r="X64" s="28"/>
      <c r="Y64" s="28"/>
      <c r="Z64" s="28"/>
    </row>
    <row r="65" spans="1:26" ht="36">
      <c r="A65" s="59">
        <v>14</v>
      </c>
      <c r="B65" s="60" t="s">
        <v>56</v>
      </c>
      <c r="C65" s="61">
        <v>69.600999999999999</v>
      </c>
      <c r="D65" s="62"/>
      <c r="E65" s="63"/>
      <c r="F65" s="62"/>
      <c r="G65" s="62"/>
      <c r="H65" s="62"/>
      <c r="I65" s="62"/>
      <c r="J65" s="62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28"/>
      <c r="W65" s="28"/>
      <c r="X65" s="28"/>
      <c r="Y65" s="28"/>
      <c r="Z65" s="28"/>
    </row>
    <row r="66" spans="1:26" ht="48">
      <c r="A66" s="59">
        <v>15</v>
      </c>
      <c r="B66" s="60" t="s">
        <v>128</v>
      </c>
      <c r="C66" s="61">
        <v>1.0500000000000001E-2</v>
      </c>
      <c r="D66" s="62">
        <v>23606.05</v>
      </c>
      <c r="E66" s="63">
        <v>20886.47</v>
      </c>
      <c r="F66" s="62" t="s">
        <v>129</v>
      </c>
      <c r="G66" s="62">
        <v>248</v>
      </c>
      <c r="H66" s="62">
        <v>219</v>
      </c>
      <c r="I66" s="62" t="s">
        <v>130</v>
      </c>
      <c r="J66" s="62">
        <v>3049</v>
      </c>
      <c r="K66" s="63">
        <v>2865</v>
      </c>
      <c r="L66" s="63"/>
      <c r="M66" s="63"/>
      <c r="N66" s="63"/>
      <c r="O66" s="63"/>
      <c r="P66" s="63"/>
      <c r="Q66" s="63"/>
      <c r="R66" s="63"/>
      <c r="S66" s="63"/>
      <c r="T66" s="63"/>
      <c r="U66" s="63" t="s">
        <v>131</v>
      </c>
      <c r="V66" s="28"/>
      <c r="W66" s="28"/>
      <c r="X66" s="28"/>
      <c r="Y66" s="28"/>
      <c r="Z66" s="28"/>
    </row>
    <row r="67" spans="1:26">
      <c r="A67" s="64"/>
      <c r="B67" s="65" t="s">
        <v>132</v>
      </c>
      <c r="C67" s="66" t="s">
        <v>133</v>
      </c>
      <c r="D67" s="67"/>
      <c r="E67" s="68"/>
      <c r="F67" s="67"/>
      <c r="G67" s="67">
        <v>211</v>
      </c>
      <c r="H67" s="67"/>
      <c r="I67" s="67"/>
      <c r="J67" s="67">
        <v>2349</v>
      </c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28"/>
      <c r="W67" s="28"/>
      <c r="X67" s="28"/>
      <c r="Y67" s="28"/>
      <c r="Z67" s="28"/>
    </row>
    <row r="68" spans="1:26" ht="24">
      <c r="A68" s="64"/>
      <c r="B68" s="65" t="s">
        <v>134</v>
      </c>
      <c r="C68" s="66" t="s">
        <v>135</v>
      </c>
      <c r="D68" s="67"/>
      <c r="E68" s="68"/>
      <c r="F68" s="67"/>
      <c r="G68" s="67">
        <v>94</v>
      </c>
      <c r="H68" s="67"/>
      <c r="I68" s="67"/>
      <c r="J68" s="67">
        <v>989</v>
      </c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28"/>
      <c r="W68" s="28"/>
      <c r="X68" s="28"/>
      <c r="Y68" s="28"/>
      <c r="Z68" s="28"/>
    </row>
    <row r="69" spans="1:26">
      <c r="A69" s="69"/>
      <c r="B69" s="70" t="s">
        <v>54</v>
      </c>
      <c r="C69" s="71" t="s">
        <v>55</v>
      </c>
      <c r="D69" s="72"/>
      <c r="E69" s="73"/>
      <c r="F69" s="72"/>
      <c r="G69" s="72">
        <v>553</v>
      </c>
      <c r="H69" s="72"/>
      <c r="I69" s="72"/>
      <c r="J69" s="72">
        <v>6387</v>
      </c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28"/>
      <c r="W69" s="28"/>
      <c r="X69" s="28"/>
      <c r="Y69" s="28"/>
      <c r="Z69" s="28"/>
    </row>
    <row r="70" spans="1:26" ht="36">
      <c r="A70" s="118" t="s">
        <v>136</v>
      </c>
      <c r="B70" s="119"/>
      <c r="C70" s="119"/>
      <c r="D70" s="119"/>
      <c r="E70" s="119"/>
      <c r="F70" s="119"/>
      <c r="G70" s="62">
        <v>308117</v>
      </c>
      <c r="H70" s="62" t="s">
        <v>137</v>
      </c>
      <c r="I70" s="62" t="s">
        <v>138</v>
      </c>
      <c r="J70" s="62">
        <v>1518503</v>
      </c>
      <c r="K70" s="63" t="s">
        <v>139</v>
      </c>
      <c r="L70" s="63"/>
      <c r="M70" s="63"/>
      <c r="N70" s="63"/>
      <c r="O70" s="63"/>
      <c r="P70" s="63"/>
      <c r="Q70" s="63"/>
      <c r="R70" s="63"/>
      <c r="S70" s="63"/>
      <c r="T70" s="63"/>
      <c r="U70" s="63" t="s">
        <v>140</v>
      </c>
      <c r="V70" s="28"/>
      <c r="W70" s="28"/>
      <c r="X70" s="28"/>
      <c r="Y70" s="28"/>
      <c r="Z70" s="28"/>
    </row>
    <row r="71" spans="1:26">
      <c r="A71" s="118" t="s">
        <v>141</v>
      </c>
      <c r="B71" s="119"/>
      <c r="C71" s="119"/>
      <c r="D71" s="119"/>
      <c r="E71" s="119"/>
      <c r="F71" s="119"/>
      <c r="G71" s="62"/>
      <c r="H71" s="62"/>
      <c r="I71" s="62"/>
      <c r="J71" s="62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28"/>
      <c r="W71" s="28"/>
      <c r="X71" s="28"/>
      <c r="Y71" s="28"/>
      <c r="Z71" s="28"/>
    </row>
    <row r="72" spans="1:26">
      <c r="A72" s="118" t="s">
        <v>142</v>
      </c>
      <c r="B72" s="119"/>
      <c r="C72" s="119"/>
      <c r="D72" s="119"/>
      <c r="E72" s="119"/>
      <c r="F72" s="119"/>
      <c r="G72" s="62">
        <v>4784</v>
      </c>
      <c r="H72" s="62"/>
      <c r="I72" s="62"/>
      <c r="J72" s="62">
        <v>62466</v>
      </c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28"/>
      <c r="W72" s="28"/>
      <c r="X72" s="28"/>
      <c r="Y72" s="28"/>
      <c r="Z72" s="28"/>
    </row>
    <row r="73" spans="1:26">
      <c r="A73" s="118" t="s">
        <v>143</v>
      </c>
      <c r="B73" s="119"/>
      <c r="C73" s="119"/>
      <c r="D73" s="119"/>
      <c r="E73" s="119"/>
      <c r="F73" s="119"/>
      <c r="G73" s="62">
        <v>272417</v>
      </c>
      <c r="H73" s="62"/>
      <c r="I73" s="62"/>
      <c r="J73" s="62">
        <v>1322045</v>
      </c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28"/>
      <c r="W73" s="28"/>
      <c r="X73" s="28"/>
      <c r="Y73" s="28"/>
      <c r="Z73" s="28"/>
    </row>
    <row r="74" spans="1:26">
      <c r="A74" s="118" t="s">
        <v>144</v>
      </c>
      <c r="B74" s="119"/>
      <c r="C74" s="119"/>
      <c r="D74" s="119"/>
      <c r="E74" s="119"/>
      <c r="F74" s="119"/>
      <c r="G74" s="62">
        <v>33396</v>
      </c>
      <c r="H74" s="62"/>
      <c r="I74" s="62"/>
      <c r="J74" s="62">
        <v>166375</v>
      </c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28"/>
      <c r="W74" s="28"/>
      <c r="X74" s="28"/>
      <c r="Y74" s="28"/>
      <c r="Z74" s="28"/>
    </row>
    <row r="75" spans="1:26">
      <c r="A75" s="127" t="s">
        <v>145</v>
      </c>
      <c r="B75" s="128"/>
      <c r="C75" s="128"/>
      <c r="D75" s="128"/>
      <c r="E75" s="128"/>
      <c r="F75" s="128"/>
      <c r="G75" s="74">
        <v>6391</v>
      </c>
      <c r="H75" s="74"/>
      <c r="I75" s="74"/>
      <c r="J75" s="74">
        <v>70928</v>
      </c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28"/>
      <c r="W75" s="28"/>
      <c r="X75" s="28"/>
      <c r="Y75" s="28"/>
      <c r="Z75" s="28"/>
    </row>
    <row r="76" spans="1:26">
      <c r="A76" s="127" t="s">
        <v>146</v>
      </c>
      <c r="B76" s="128"/>
      <c r="C76" s="128"/>
      <c r="D76" s="128"/>
      <c r="E76" s="128"/>
      <c r="F76" s="128"/>
      <c r="G76" s="74">
        <v>3615</v>
      </c>
      <c r="H76" s="74"/>
      <c r="I76" s="74"/>
      <c r="J76" s="74">
        <v>37763</v>
      </c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28"/>
      <c r="W76" s="28"/>
      <c r="X76" s="28"/>
      <c r="Y76" s="28"/>
      <c r="Z76" s="28"/>
    </row>
    <row r="77" spans="1:26" ht="26.1" customHeight="1">
      <c r="A77" s="127" t="s">
        <v>147</v>
      </c>
      <c r="B77" s="128"/>
      <c r="C77" s="128"/>
      <c r="D77" s="128"/>
      <c r="E77" s="128"/>
      <c r="F77" s="128"/>
      <c r="G77" s="74"/>
      <c r="H77" s="74"/>
      <c r="I77" s="74"/>
      <c r="J77" s="74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28"/>
      <c r="W77" s="28"/>
      <c r="X77" s="28"/>
      <c r="Y77" s="28"/>
      <c r="Z77" s="28"/>
    </row>
    <row r="78" spans="1:26">
      <c r="A78" s="118" t="s">
        <v>148</v>
      </c>
      <c r="B78" s="119"/>
      <c r="C78" s="119"/>
      <c r="D78" s="119"/>
      <c r="E78" s="119"/>
      <c r="F78" s="119"/>
      <c r="G78" s="62">
        <v>17191</v>
      </c>
      <c r="H78" s="62"/>
      <c r="I78" s="62"/>
      <c r="J78" s="62">
        <v>80355</v>
      </c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28"/>
      <c r="W78" s="28"/>
      <c r="X78" s="28"/>
      <c r="Y78" s="28"/>
      <c r="Z78" s="28"/>
    </row>
    <row r="79" spans="1:26">
      <c r="A79" s="118" t="s">
        <v>149</v>
      </c>
      <c r="B79" s="119"/>
      <c r="C79" s="119"/>
      <c r="D79" s="119"/>
      <c r="E79" s="119"/>
      <c r="F79" s="119"/>
      <c r="G79" s="62">
        <v>47393</v>
      </c>
      <c r="H79" s="62"/>
      <c r="I79" s="62"/>
      <c r="J79" s="62">
        <v>304986</v>
      </c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28"/>
      <c r="W79" s="28"/>
      <c r="X79" s="28"/>
      <c r="Y79" s="28"/>
      <c r="Z79" s="28"/>
    </row>
    <row r="80" spans="1:26">
      <c r="A80" s="118" t="s">
        <v>150</v>
      </c>
      <c r="B80" s="119"/>
      <c r="C80" s="119"/>
      <c r="D80" s="119"/>
      <c r="E80" s="119"/>
      <c r="F80" s="119"/>
      <c r="G80" s="62">
        <v>252986</v>
      </c>
      <c r="H80" s="62"/>
      <c r="I80" s="62"/>
      <c r="J80" s="62">
        <v>1235466</v>
      </c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28"/>
      <c r="W80" s="28"/>
      <c r="X80" s="28"/>
      <c r="Y80" s="28"/>
      <c r="Z80" s="28"/>
    </row>
    <row r="81" spans="1:26">
      <c r="A81" s="118" t="s">
        <v>151</v>
      </c>
      <c r="B81" s="119"/>
      <c r="C81" s="119"/>
      <c r="D81" s="119"/>
      <c r="E81" s="119"/>
      <c r="F81" s="119"/>
      <c r="G81" s="62">
        <v>553</v>
      </c>
      <c r="H81" s="62"/>
      <c r="I81" s="62"/>
      <c r="J81" s="62">
        <v>6387</v>
      </c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28"/>
      <c r="W81" s="28"/>
      <c r="X81" s="28"/>
      <c r="Y81" s="28"/>
      <c r="Z81" s="28"/>
    </row>
    <row r="82" spans="1:26">
      <c r="A82" s="118" t="s">
        <v>152</v>
      </c>
      <c r="B82" s="119"/>
      <c r="C82" s="119"/>
      <c r="D82" s="119"/>
      <c r="E82" s="119"/>
      <c r="F82" s="119"/>
      <c r="G82" s="62">
        <v>318123</v>
      </c>
      <c r="H82" s="62"/>
      <c r="I82" s="62"/>
      <c r="J82" s="62">
        <v>1627194</v>
      </c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28"/>
      <c r="W82" s="28"/>
      <c r="X82" s="28"/>
      <c r="Y82" s="28"/>
      <c r="Z82" s="28"/>
    </row>
    <row r="83" spans="1:26" ht="26.1" customHeight="1">
      <c r="A83" s="125" t="s">
        <v>153</v>
      </c>
      <c r="B83" s="126"/>
      <c r="C83" s="126"/>
      <c r="D83" s="126"/>
      <c r="E83" s="126"/>
      <c r="F83" s="126"/>
      <c r="G83" s="76">
        <v>318123</v>
      </c>
      <c r="H83" s="76"/>
      <c r="I83" s="76"/>
      <c r="J83" s="76">
        <v>1627194</v>
      </c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28"/>
      <c r="W83" s="28"/>
      <c r="X83" s="28"/>
      <c r="Y83" s="28"/>
      <c r="Z83" s="28"/>
    </row>
    <row r="84" spans="1:26" ht="30" customHeight="1">
      <c r="A84" s="114" t="s">
        <v>154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28"/>
      <c r="W84" s="28"/>
      <c r="X84" s="28"/>
      <c r="Y84" s="28"/>
      <c r="Z84" s="28"/>
    </row>
    <row r="85" spans="1:26" ht="84">
      <c r="A85" s="59">
        <v>16</v>
      </c>
      <c r="B85" s="60" t="s">
        <v>46</v>
      </c>
      <c r="C85" s="61">
        <v>2.46</v>
      </c>
      <c r="D85" s="62">
        <v>6203.35</v>
      </c>
      <c r="E85" s="63">
        <v>70.989999999999995</v>
      </c>
      <c r="F85" s="62" t="s">
        <v>47</v>
      </c>
      <c r="G85" s="62">
        <v>15260</v>
      </c>
      <c r="H85" s="62">
        <v>175</v>
      </c>
      <c r="I85" s="62" t="s">
        <v>155</v>
      </c>
      <c r="J85" s="62">
        <v>61470</v>
      </c>
      <c r="K85" s="63">
        <v>2281</v>
      </c>
      <c r="L85" s="63"/>
      <c r="M85" s="63"/>
      <c r="N85" s="63"/>
      <c r="O85" s="63"/>
      <c r="P85" s="63"/>
      <c r="Q85" s="63"/>
      <c r="R85" s="63"/>
      <c r="S85" s="63"/>
      <c r="T85" s="63"/>
      <c r="U85" s="63" t="s">
        <v>156</v>
      </c>
      <c r="V85" s="28"/>
      <c r="W85" s="28"/>
      <c r="X85" s="28"/>
      <c r="Y85" s="28"/>
      <c r="Z85" s="28"/>
    </row>
    <row r="86" spans="1:26">
      <c r="A86" s="64"/>
      <c r="B86" s="65" t="s">
        <v>157</v>
      </c>
      <c r="C86" s="66" t="s">
        <v>51</v>
      </c>
      <c r="D86" s="67"/>
      <c r="E86" s="68"/>
      <c r="F86" s="67"/>
      <c r="G86" s="67">
        <v>657</v>
      </c>
      <c r="H86" s="67"/>
      <c r="I86" s="67"/>
      <c r="J86" s="67">
        <v>7293</v>
      </c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28"/>
      <c r="W86" s="28"/>
      <c r="X86" s="28"/>
      <c r="Y86" s="28"/>
      <c r="Z86" s="28"/>
    </row>
    <row r="87" spans="1:26">
      <c r="A87" s="64"/>
      <c r="B87" s="65" t="s">
        <v>158</v>
      </c>
      <c r="C87" s="66" t="s">
        <v>53</v>
      </c>
      <c r="D87" s="67"/>
      <c r="E87" s="68"/>
      <c r="F87" s="67"/>
      <c r="G87" s="67">
        <v>379</v>
      </c>
      <c r="H87" s="67"/>
      <c r="I87" s="67"/>
      <c r="J87" s="67">
        <v>3960</v>
      </c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28"/>
      <c r="W87" s="28"/>
      <c r="X87" s="28"/>
      <c r="Y87" s="28"/>
      <c r="Z87" s="28"/>
    </row>
    <row r="88" spans="1:26">
      <c r="A88" s="64"/>
      <c r="B88" s="65" t="s">
        <v>54</v>
      </c>
      <c r="C88" s="66" t="s">
        <v>55</v>
      </c>
      <c r="D88" s="67"/>
      <c r="E88" s="68"/>
      <c r="F88" s="67"/>
      <c r="G88" s="67">
        <v>16296</v>
      </c>
      <c r="H88" s="67"/>
      <c r="I88" s="67"/>
      <c r="J88" s="67">
        <v>72723</v>
      </c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28"/>
      <c r="W88" s="28"/>
      <c r="X88" s="28"/>
      <c r="Y88" s="28"/>
      <c r="Z88" s="28"/>
    </row>
    <row r="89" spans="1:26" ht="36">
      <c r="A89" s="59">
        <v>17</v>
      </c>
      <c r="B89" s="60" t="s">
        <v>56</v>
      </c>
      <c r="C89" s="61" t="s">
        <v>159</v>
      </c>
      <c r="D89" s="62"/>
      <c r="E89" s="63"/>
      <c r="F89" s="62"/>
      <c r="G89" s="62"/>
      <c r="H89" s="62"/>
      <c r="I89" s="62"/>
      <c r="J89" s="62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28"/>
      <c r="W89" s="28"/>
      <c r="X89" s="28"/>
      <c r="Y89" s="28"/>
      <c r="Z89" s="28"/>
    </row>
    <row r="90" spans="1:26" ht="72">
      <c r="A90" s="59">
        <v>18</v>
      </c>
      <c r="B90" s="60" t="s">
        <v>160</v>
      </c>
      <c r="C90" s="61">
        <v>2.706</v>
      </c>
      <c r="D90" s="62">
        <v>3905.55</v>
      </c>
      <c r="E90" s="63" t="s">
        <v>59</v>
      </c>
      <c r="F90" s="62" t="s">
        <v>60</v>
      </c>
      <c r="G90" s="62">
        <v>10568</v>
      </c>
      <c r="H90" s="62" t="s">
        <v>161</v>
      </c>
      <c r="I90" s="62" t="s">
        <v>162</v>
      </c>
      <c r="J90" s="62">
        <v>64305</v>
      </c>
      <c r="K90" s="63" t="s">
        <v>163</v>
      </c>
      <c r="L90" s="63"/>
      <c r="M90" s="63"/>
      <c r="N90" s="63"/>
      <c r="O90" s="63"/>
      <c r="P90" s="63"/>
      <c r="Q90" s="63"/>
      <c r="R90" s="63"/>
      <c r="S90" s="63"/>
      <c r="T90" s="63"/>
      <c r="U90" s="63" t="s">
        <v>164</v>
      </c>
      <c r="V90" s="28"/>
      <c r="W90" s="28"/>
      <c r="X90" s="28"/>
      <c r="Y90" s="28"/>
      <c r="Z90" s="28"/>
    </row>
    <row r="91" spans="1:26" ht="24">
      <c r="A91" s="64"/>
      <c r="B91" s="65" t="s">
        <v>165</v>
      </c>
      <c r="C91" s="66" t="s">
        <v>66</v>
      </c>
      <c r="D91" s="67"/>
      <c r="E91" s="68"/>
      <c r="F91" s="67"/>
      <c r="G91" s="67">
        <v>2248</v>
      </c>
      <c r="H91" s="67"/>
      <c r="I91" s="67"/>
      <c r="J91" s="67">
        <v>24933</v>
      </c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28"/>
      <c r="W91" s="28"/>
      <c r="X91" s="28"/>
      <c r="Y91" s="28"/>
      <c r="Z91" s="28"/>
    </row>
    <row r="92" spans="1:26" ht="24">
      <c r="A92" s="64"/>
      <c r="B92" s="65" t="s">
        <v>166</v>
      </c>
      <c r="C92" s="66" t="s">
        <v>68</v>
      </c>
      <c r="D92" s="67"/>
      <c r="E92" s="68"/>
      <c r="F92" s="67"/>
      <c r="G92" s="67">
        <v>1278</v>
      </c>
      <c r="H92" s="67"/>
      <c r="I92" s="67"/>
      <c r="J92" s="67">
        <v>13344</v>
      </c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28"/>
      <c r="W92" s="28"/>
      <c r="X92" s="28"/>
      <c r="Y92" s="28"/>
      <c r="Z92" s="28"/>
    </row>
    <row r="93" spans="1:26">
      <c r="A93" s="64"/>
      <c r="B93" s="65" t="s">
        <v>54</v>
      </c>
      <c r="C93" s="66" t="s">
        <v>55</v>
      </c>
      <c r="D93" s="67"/>
      <c r="E93" s="68"/>
      <c r="F93" s="67"/>
      <c r="G93" s="67">
        <v>14094</v>
      </c>
      <c r="H93" s="67"/>
      <c r="I93" s="67"/>
      <c r="J93" s="67">
        <v>102582</v>
      </c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28"/>
      <c r="W93" s="28"/>
      <c r="X93" s="28"/>
      <c r="Y93" s="28"/>
      <c r="Z93" s="28"/>
    </row>
    <row r="94" spans="1:26" ht="60">
      <c r="A94" s="59">
        <v>19</v>
      </c>
      <c r="B94" s="60" t="s">
        <v>69</v>
      </c>
      <c r="C94" s="61" t="s">
        <v>167</v>
      </c>
      <c r="D94" s="62">
        <v>122</v>
      </c>
      <c r="E94" s="63" t="s">
        <v>71</v>
      </c>
      <c r="F94" s="62"/>
      <c r="G94" s="62">
        <v>41597</v>
      </c>
      <c r="H94" s="62" t="s">
        <v>168</v>
      </c>
      <c r="I94" s="62"/>
      <c r="J94" s="62">
        <v>174334</v>
      </c>
      <c r="K94" s="63" t="s">
        <v>169</v>
      </c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28"/>
      <c r="W94" s="28"/>
      <c r="X94" s="28"/>
      <c r="Y94" s="28"/>
      <c r="Z94" s="28"/>
    </row>
    <row r="95" spans="1:26" ht="36">
      <c r="A95" s="59">
        <v>20</v>
      </c>
      <c r="B95" s="60" t="s">
        <v>74</v>
      </c>
      <c r="C95" s="61" t="s">
        <v>170</v>
      </c>
      <c r="D95" s="62">
        <v>3100.02</v>
      </c>
      <c r="E95" s="63" t="s">
        <v>76</v>
      </c>
      <c r="F95" s="62" t="s">
        <v>77</v>
      </c>
      <c r="G95" s="62">
        <v>19065</v>
      </c>
      <c r="H95" s="62" t="s">
        <v>171</v>
      </c>
      <c r="I95" s="62" t="s">
        <v>172</v>
      </c>
      <c r="J95" s="62">
        <v>83614</v>
      </c>
      <c r="K95" s="63" t="s">
        <v>173</v>
      </c>
      <c r="L95" s="63"/>
      <c r="M95" s="63"/>
      <c r="N95" s="63"/>
      <c r="O95" s="63"/>
      <c r="P95" s="63"/>
      <c r="Q95" s="63"/>
      <c r="R95" s="63"/>
      <c r="S95" s="63"/>
      <c r="T95" s="63"/>
      <c r="U95" s="63" t="s">
        <v>174</v>
      </c>
      <c r="V95" s="28"/>
      <c r="W95" s="28"/>
      <c r="X95" s="28"/>
      <c r="Y95" s="28"/>
      <c r="Z95" s="28"/>
    </row>
    <row r="96" spans="1:26">
      <c r="A96" s="64"/>
      <c r="B96" s="65" t="s">
        <v>175</v>
      </c>
      <c r="C96" s="66" t="s">
        <v>66</v>
      </c>
      <c r="D96" s="67"/>
      <c r="E96" s="68"/>
      <c r="F96" s="67"/>
      <c r="G96" s="67">
        <v>75</v>
      </c>
      <c r="H96" s="67"/>
      <c r="I96" s="67"/>
      <c r="J96" s="67">
        <v>838</v>
      </c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28"/>
      <c r="W96" s="28"/>
      <c r="X96" s="28"/>
      <c r="Y96" s="28"/>
      <c r="Z96" s="28"/>
    </row>
    <row r="97" spans="1:26" ht="24">
      <c r="A97" s="64"/>
      <c r="B97" s="65" t="s">
        <v>176</v>
      </c>
      <c r="C97" s="66" t="s">
        <v>68</v>
      </c>
      <c r="D97" s="67"/>
      <c r="E97" s="68"/>
      <c r="F97" s="67"/>
      <c r="G97" s="67">
        <v>43</v>
      </c>
      <c r="H97" s="67"/>
      <c r="I97" s="67"/>
      <c r="J97" s="67">
        <v>448</v>
      </c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28"/>
      <c r="W97" s="28"/>
      <c r="X97" s="28"/>
      <c r="Y97" s="28"/>
      <c r="Z97" s="28"/>
    </row>
    <row r="98" spans="1:26">
      <c r="A98" s="64"/>
      <c r="B98" s="65" t="s">
        <v>54</v>
      </c>
      <c r="C98" s="66" t="s">
        <v>55</v>
      </c>
      <c r="D98" s="67"/>
      <c r="E98" s="68"/>
      <c r="F98" s="67"/>
      <c r="G98" s="67">
        <v>19183</v>
      </c>
      <c r="H98" s="67"/>
      <c r="I98" s="67"/>
      <c r="J98" s="67">
        <v>84900</v>
      </c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28"/>
      <c r="W98" s="28"/>
      <c r="X98" s="28"/>
      <c r="Y98" s="28"/>
      <c r="Z98" s="28"/>
    </row>
    <row r="99" spans="1:26" ht="36">
      <c r="A99" s="59">
        <v>21</v>
      </c>
      <c r="B99" s="60" t="s">
        <v>84</v>
      </c>
      <c r="C99" s="61">
        <v>6.0019999999999998</v>
      </c>
      <c r="D99" s="62">
        <v>124.01</v>
      </c>
      <c r="E99" s="63"/>
      <c r="F99" s="62" t="s">
        <v>85</v>
      </c>
      <c r="G99" s="62">
        <v>744</v>
      </c>
      <c r="H99" s="62"/>
      <c r="I99" s="62" t="s">
        <v>177</v>
      </c>
      <c r="J99" s="62">
        <v>5336</v>
      </c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 t="s">
        <v>178</v>
      </c>
      <c r="V99" s="28"/>
      <c r="W99" s="28"/>
      <c r="X99" s="28"/>
      <c r="Y99" s="28"/>
      <c r="Z99" s="28"/>
    </row>
    <row r="100" spans="1:26">
      <c r="A100" s="64"/>
      <c r="B100" s="65" t="s">
        <v>179</v>
      </c>
      <c r="C100" s="66" t="s">
        <v>66</v>
      </c>
      <c r="D100" s="67"/>
      <c r="E100" s="68"/>
      <c r="F100" s="67"/>
      <c r="G100" s="67">
        <v>223</v>
      </c>
      <c r="H100" s="67"/>
      <c r="I100" s="67"/>
      <c r="J100" s="67">
        <v>2477</v>
      </c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28"/>
      <c r="W100" s="28"/>
      <c r="X100" s="28"/>
      <c r="Y100" s="28"/>
      <c r="Z100" s="28"/>
    </row>
    <row r="101" spans="1:26" ht="24">
      <c r="A101" s="64"/>
      <c r="B101" s="65" t="s">
        <v>180</v>
      </c>
      <c r="C101" s="66" t="s">
        <v>68</v>
      </c>
      <c r="D101" s="67"/>
      <c r="E101" s="68"/>
      <c r="F101" s="67"/>
      <c r="G101" s="67">
        <v>127</v>
      </c>
      <c r="H101" s="67"/>
      <c r="I101" s="67"/>
      <c r="J101" s="67">
        <v>1326</v>
      </c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28"/>
      <c r="W101" s="28"/>
      <c r="X101" s="28"/>
      <c r="Y101" s="28"/>
      <c r="Z101" s="28"/>
    </row>
    <row r="102" spans="1:26">
      <c r="A102" s="64"/>
      <c r="B102" s="65" t="s">
        <v>54</v>
      </c>
      <c r="C102" s="66" t="s">
        <v>55</v>
      </c>
      <c r="D102" s="67"/>
      <c r="E102" s="68"/>
      <c r="F102" s="67"/>
      <c r="G102" s="67">
        <v>1094</v>
      </c>
      <c r="H102" s="67"/>
      <c r="I102" s="67"/>
      <c r="J102" s="67">
        <v>9139</v>
      </c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28"/>
      <c r="W102" s="28"/>
      <c r="X102" s="28"/>
      <c r="Y102" s="28"/>
      <c r="Z102" s="28"/>
    </row>
    <row r="103" spans="1:26" ht="48">
      <c r="A103" s="59">
        <v>22</v>
      </c>
      <c r="B103" s="60" t="s">
        <v>90</v>
      </c>
      <c r="C103" s="61">
        <v>-6.3345000000000002</v>
      </c>
      <c r="D103" s="62">
        <v>2970</v>
      </c>
      <c r="E103" s="63" t="s">
        <v>91</v>
      </c>
      <c r="F103" s="62"/>
      <c r="G103" s="62">
        <v>-18813</v>
      </c>
      <c r="H103" s="62" t="s">
        <v>181</v>
      </c>
      <c r="I103" s="62"/>
      <c r="J103" s="62">
        <v>-81809</v>
      </c>
      <c r="K103" s="63" t="s">
        <v>182</v>
      </c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28"/>
      <c r="W103" s="28"/>
      <c r="X103" s="28"/>
      <c r="Y103" s="28"/>
      <c r="Z103" s="28"/>
    </row>
    <row r="104" spans="1:26" ht="48">
      <c r="A104" s="59">
        <v>23</v>
      </c>
      <c r="B104" s="60" t="s">
        <v>94</v>
      </c>
      <c r="C104" s="61">
        <v>6.3345000000000002</v>
      </c>
      <c r="D104" s="62">
        <v>3030</v>
      </c>
      <c r="E104" s="63" t="s">
        <v>95</v>
      </c>
      <c r="F104" s="62"/>
      <c r="G104" s="62">
        <v>19194</v>
      </c>
      <c r="H104" s="62" t="s">
        <v>183</v>
      </c>
      <c r="I104" s="62"/>
      <c r="J104" s="62">
        <v>84869</v>
      </c>
      <c r="K104" s="63" t="s">
        <v>184</v>
      </c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28"/>
      <c r="W104" s="28"/>
      <c r="X104" s="28"/>
      <c r="Y104" s="28"/>
      <c r="Z104" s="28"/>
    </row>
    <row r="105" spans="1:26" ht="84">
      <c r="A105" s="59">
        <v>24</v>
      </c>
      <c r="B105" s="60" t="s">
        <v>98</v>
      </c>
      <c r="C105" s="61">
        <v>2.46</v>
      </c>
      <c r="D105" s="62">
        <v>3218.43</v>
      </c>
      <c r="E105" s="63" t="s">
        <v>99</v>
      </c>
      <c r="F105" s="62" t="s">
        <v>100</v>
      </c>
      <c r="G105" s="62">
        <v>7917</v>
      </c>
      <c r="H105" s="62" t="s">
        <v>185</v>
      </c>
      <c r="I105" s="62" t="s">
        <v>186</v>
      </c>
      <c r="J105" s="62">
        <v>57336</v>
      </c>
      <c r="K105" s="63" t="s">
        <v>187</v>
      </c>
      <c r="L105" s="63"/>
      <c r="M105" s="63"/>
      <c r="N105" s="63"/>
      <c r="O105" s="63"/>
      <c r="P105" s="63"/>
      <c r="Q105" s="63"/>
      <c r="R105" s="63"/>
      <c r="S105" s="63"/>
      <c r="T105" s="63"/>
      <c r="U105" s="63" t="s">
        <v>188</v>
      </c>
      <c r="V105" s="28"/>
      <c r="W105" s="28"/>
      <c r="X105" s="28"/>
      <c r="Y105" s="28"/>
      <c r="Z105" s="28"/>
    </row>
    <row r="106" spans="1:26" ht="24">
      <c r="A106" s="64"/>
      <c r="B106" s="65" t="s">
        <v>189</v>
      </c>
      <c r="C106" s="66" t="s">
        <v>66</v>
      </c>
      <c r="D106" s="67"/>
      <c r="E106" s="68"/>
      <c r="F106" s="67"/>
      <c r="G106" s="67">
        <v>2736</v>
      </c>
      <c r="H106" s="67"/>
      <c r="I106" s="67"/>
      <c r="J106" s="67">
        <v>30375</v>
      </c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28"/>
      <c r="W106" s="28"/>
      <c r="X106" s="28"/>
      <c r="Y106" s="28"/>
      <c r="Z106" s="28"/>
    </row>
    <row r="107" spans="1:26" ht="24">
      <c r="A107" s="64"/>
      <c r="B107" s="65" t="s">
        <v>190</v>
      </c>
      <c r="C107" s="66" t="s">
        <v>68</v>
      </c>
      <c r="D107" s="67"/>
      <c r="E107" s="68"/>
      <c r="F107" s="67"/>
      <c r="G107" s="67">
        <v>1556</v>
      </c>
      <c r="H107" s="67"/>
      <c r="I107" s="67"/>
      <c r="J107" s="67">
        <v>16257</v>
      </c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28"/>
      <c r="W107" s="28"/>
      <c r="X107" s="28"/>
      <c r="Y107" s="28"/>
      <c r="Z107" s="28"/>
    </row>
    <row r="108" spans="1:26">
      <c r="A108" s="64"/>
      <c r="B108" s="65" t="s">
        <v>54</v>
      </c>
      <c r="C108" s="66" t="s">
        <v>55</v>
      </c>
      <c r="D108" s="67"/>
      <c r="E108" s="68"/>
      <c r="F108" s="67"/>
      <c r="G108" s="67">
        <v>12209</v>
      </c>
      <c r="H108" s="67"/>
      <c r="I108" s="67"/>
      <c r="J108" s="67">
        <v>103968</v>
      </c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28"/>
      <c r="W108" s="28"/>
      <c r="X108" s="28"/>
      <c r="Y108" s="28"/>
      <c r="Z108" s="28"/>
    </row>
    <row r="109" spans="1:26" ht="84">
      <c r="A109" s="59">
        <v>25</v>
      </c>
      <c r="B109" s="60" t="s">
        <v>107</v>
      </c>
      <c r="C109" s="61">
        <v>237.636</v>
      </c>
      <c r="D109" s="62">
        <v>511</v>
      </c>
      <c r="E109" s="63" t="s">
        <v>108</v>
      </c>
      <c r="F109" s="62"/>
      <c r="G109" s="62">
        <v>121432</v>
      </c>
      <c r="H109" s="62" t="s">
        <v>191</v>
      </c>
      <c r="I109" s="62"/>
      <c r="J109" s="62">
        <v>608781</v>
      </c>
      <c r="K109" s="63" t="s">
        <v>192</v>
      </c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28"/>
      <c r="W109" s="28"/>
      <c r="X109" s="28"/>
      <c r="Y109" s="28"/>
      <c r="Z109" s="28"/>
    </row>
    <row r="110" spans="1:26" ht="60">
      <c r="A110" s="59">
        <v>26</v>
      </c>
      <c r="B110" s="60" t="s">
        <v>111</v>
      </c>
      <c r="C110" s="61">
        <v>14.76</v>
      </c>
      <c r="D110" s="62">
        <v>8.92</v>
      </c>
      <c r="E110" s="63" t="s">
        <v>112</v>
      </c>
      <c r="F110" s="62">
        <v>3.59</v>
      </c>
      <c r="G110" s="62">
        <v>132</v>
      </c>
      <c r="H110" s="62" t="s">
        <v>193</v>
      </c>
      <c r="I110" s="62">
        <v>53</v>
      </c>
      <c r="J110" s="62">
        <v>685</v>
      </c>
      <c r="K110" s="63" t="s">
        <v>194</v>
      </c>
      <c r="L110" s="63"/>
      <c r="M110" s="63"/>
      <c r="N110" s="63"/>
      <c r="O110" s="63"/>
      <c r="P110" s="63"/>
      <c r="Q110" s="63"/>
      <c r="R110" s="63"/>
      <c r="S110" s="63"/>
      <c r="T110" s="63"/>
      <c r="U110" s="63">
        <v>197</v>
      </c>
      <c r="V110" s="28"/>
      <c r="W110" s="28"/>
      <c r="X110" s="28"/>
      <c r="Y110" s="28"/>
      <c r="Z110" s="28"/>
    </row>
    <row r="111" spans="1:26">
      <c r="A111" s="64"/>
      <c r="B111" s="65" t="s">
        <v>195</v>
      </c>
      <c r="C111" s="66" t="s">
        <v>66</v>
      </c>
      <c r="D111" s="67"/>
      <c r="E111" s="68"/>
      <c r="F111" s="67"/>
      <c r="G111" s="67">
        <v>23</v>
      </c>
      <c r="H111" s="67"/>
      <c r="I111" s="67"/>
      <c r="J111" s="67">
        <v>255</v>
      </c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28"/>
      <c r="W111" s="28"/>
      <c r="X111" s="28"/>
      <c r="Y111" s="28"/>
      <c r="Z111" s="28"/>
    </row>
    <row r="112" spans="1:26" ht="24">
      <c r="A112" s="64"/>
      <c r="B112" s="65" t="s">
        <v>196</v>
      </c>
      <c r="C112" s="66" t="s">
        <v>68</v>
      </c>
      <c r="D112" s="67"/>
      <c r="E112" s="68"/>
      <c r="F112" s="67"/>
      <c r="G112" s="67">
        <v>13</v>
      </c>
      <c r="H112" s="67"/>
      <c r="I112" s="67"/>
      <c r="J112" s="67">
        <v>136</v>
      </c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28"/>
      <c r="W112" s="28"/>
      <c r="X112" s="28"/>
      <c r="Y112" s="28"/>
      <c r="Z112" s="28"/>
    </row>
    <row r="113" spans="1:26">
      <c r="A113" s="64"/>
      <c r="B113" s="65" t="s">
        <v>54</v>
      </c>
      <c r="C113" s="66" t="s">
        <v>55</v>
      </c>
      <c r="D113" s="67"/>
      <c r="E113" s="68"/>
      <c r="F113" s="67"/>
      <c r="G113" s="67">
        <v>168</v>
      </c>
      <c r="H113" s="67"/>
      <c r="I113" s="67"/>
      <c r="J113" s="67">
        <v>1076</v>
      </c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28"/>
      <c r="W113" s="28"/>
      <c r="X113" s="28"/>
      <c r="Y113" s="28"/>
      <c r="Z113" s="28"/>
    </row>
    <row r="114" spans="1:26" ht="84">
      <c r="A114" s="59">
        <v>27</v>
      </c>
      <c r="B114" s="60" t="s">
        <v>107</v>
      </c>
      <c r="C114" s="61">
        <v>178.596</v>
      </c>
      <c r="D114" s="62">
        <v>511</v>
      </c>
      <c r="E114" s="63" t="s">
        <v>108</v>
      </c>
      <c r="F114" s="62"/>
      <c r="G114" s="62">
        <v>91263</v>
      </c>
      <c r="H114" s="62" t="s">
        <v>197</v>
      </c>
      <c r="I114" s="62"/>
      <c r="J114" s="62">
        <v>457531</v>
      </c>
      <c r="K114" s="63" t="s">
        <v>198</v>
      </c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28"/>
      <c r="W114" s="28"/>
      <c r="X114" s="28"/>
      <c r="Y114" s="28"/>
      <c r="Z114" s="28"/>
    </row>
    <row r="115" spans="1:26" ht="72">
      <c r="A115" s="59">
        <v>28</v>
      </c>
      <c r="B115" s="60" t="s">
        <v>119</v>
      </c>
      <c r="C115" s="61">
        <v>0.57399999999999995</v>
      </c>
      <c r="D115" s="62">
        <v>2674.67</v>
      </c>
      <c r="E115" s="63" t="s">
        <v>120</v>
      </c>
      <c r="F115" s="62" t="s">
        <v>121</v>
      </c>
      <c r="G115" s="62">
        <v>1535</v>
      </c>
      <c r="H115" s="62" t="s">
        <v>199</v>
      </c>
      <c r="I115" s="62" t="s">
        <v>200</v>
      </c>
      <c r="J115" s="62">
        <v>8977</v>
      </c>
      <c r="K115" s="63" t="s">
        <v>201</v>
      </c>
      <c r="L115" s="63"/>
      <c r="M115" s="63"/>
      <c r="N115" s="63"/>
      <c r="O115" s="63"/>
      <c r="P115" s="63"/>
      <c r="Q115" s="63"/>
      <c r="R115" s="63"/>
      <c r="S115" s="63"/>
      <c r="T115" s="63"/>
      <c r="U115" s="63" t="s">
        <v>202</v>
      </c>
      <c r="V115" s="28"/>
      <c r="W115" s="28"/>
      <c r="X115" s="28"/>
      <c r="Y115" s="28"/>
      <c r="Z115" s="28"/>
    </row>
    <row r="116" spans="1:26">
      <c r="A116" s="64"/>
      <c r="B116" s="65" t="s">
        <v>203</v>
      </c>
      <c r="C116" s="66" t="s">
        <v>66</v>
      </c>
      <c r="D116" s="67"/>
      <c r="E116" s="68"/>
      <c r="F116" s="67"/>
      <c r="G116" s="67">
        <v>314</v>
      </c>
      <c r="H116" s="67"/>
      <c r="I116" s="67"/>
      <c r="J116" s="67">
        <v>3500</v>
      </c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28"/>
      <c r="W116" s="28"/>
      <c r="X116" s="28"/>
      <c r="Y116" s="28"/>
      <c r="Z116" s="28"/>
    </row>
    <row r="117" spans="1:26" ht="24">
      <c r="A117" s="64"/>
      <c r="B117" s="65" t="s">
        <v>204</v>
      </c>
      <c r="C117" s="66" t="s">
        <v>68</v>
      </c>
      <c r="D117" s="67"/>
      <c r="E117" s="68"/>
      <c r="F117" s="67"/>
      <c r="G117" s="67">
        <v>178</v>
      </c>
      <c r="H117" s="67"/>
      <c r="I117" s="67"/>
      <c r="J117" s="67">
        <v>1873</v>
      </c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28"/>
      <c r="W117" s="28"/>
      <c r="X117" s="28"/>
      <c r="Y117" s="28"/>
      <c r="Z117" s="28"/>
    </row>
    <row r="118" spans="1:26">
      <c r="A118" s="64"/>
      <c r="B118" s="65" t="s">
        <v>54</v>
      </c>
      <c r="C118" s="66" t="s">
        <v>55</v>
      </c>
      <c r="D118" s="67"/>
      <c r="E118" s="68"/>
      <c r="F118" s="67"/>
      <c r="G118" s="67">
        <v>2027</v>
      </c>
      <c r="H118" s="67"/>
      <c r="I118" s="67"/>
      <c r="J118" s="67">
        <v>14350</v>
      </c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28"/>
      <c r="W118" s="28"/>
      <c r="X118" s="28"/>
      <c r="Y118" s="28"/>
      <c r="Z118" s="28"/>
    </row>
    <row r="119" spans="1:26" ht="36">
      <c r="A119" s="59">
        <v>29</v>
      </c>
      <c r="B119" s="60" t="s">
        <v>56</v>
      </c>
      <c r="C119" s="61">
        <v>70.02</v>
      </c>
      <c r="D119" s="62"/>
      <c r="E119" s="63"/>
      <c r="F119" s="62"/>
      <c r="G119" s="62"/>
      <c r="H119" s="62"/>
      <c r="I119" s="62"/>
      <c r="J119" s="62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28"/>
      <c r="W119" s="28"/>
      <c r="X119" s="28"/>
      <c r="Y119" s="28"/>
      <c r="Z119" s="28"/>
    </row>
    <row r="120" spans="1:26" ht="48">
      <c r="A120" s="59">
        <v>30</v>
      </c>
      <c r="B120" s="60" t="s">
        <v>128</v>
      </c>
      <c r="C120" s="61">
        <v>1.06E-2</v>
      </c>
      <c r="D120" s="62">
        <v>23606.05</v>
      </c>
      <c r="E120" s="63">
        <v>20886.47</v>
      </c>
      <c r="F120" s="62" t="s">
        <v>129</v>
      </c>
      <c r="G120" s="62">
        <v>250</v>
      </c>
      <c r="H120" s="62">
        <v>221</v>
      </c>
      <c r="I120" s="62" t="s">
        <v>130</v>
      </c>
      <c r="J120" s="62">
        <v>3078</v>
      </c>
      <c r="K120" s="63">
        <v>2893</v>
      </c>
      <c r="L120" s="63"/>
      <c r="M120" s="63"/>
      <c r="N120" s="63"/>
      <c r="O120" s="63"/>
      <c r="P120" s="63"/>
      <c r="Q120" s="63"/>
      <c r="R120" s="63"/>
      <c r="S120" s="63"/>
      <c r="T120" s="63"/>
      <c r="U120" s="63" t="s">
        <v>205</v>
      </c>
      <c r="V120" s="28"/>
      <c r="W120" s="28"/>
      <c r="X120" s="28"/>
      <c r="Y120" s="28"/>
      <c r="Z120" s="28"/>
    </row>
    <row r="121" spans="1:26">
      <c r="A121" s="64"/>
      <c r="B121" s="65" t="s">
        <v>206</v>
      </c>
      <c r="C121" s="66" t="s">
        <v>133</v>
      </c>
      <c r="D121" s="67"/>
      <c r="E121" s="68"/>
      <c r="F121" s="67"/>
      <c r="G121" s="67">
        <v>213</v>
      </c>
      <c r="H121" s="67"/>
      <c r="I121" s="67"/>
      <c r="J121" s="67">
        <v>2372</v>
      </c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28"/>
      <c r="W121" s="28"/>
      <c r="X121" s="28"/>
      <c r="Y121" s="28"/>
      <c r="Z121" s="28"/>
    </row>
    <row r="122" spans="1:26" ht="24">
      <c r="A122" s="64"/>
      <c r="B122" s="65" t="s">
        <v>207</v>
      </c>
      <c r="C122" s="66" t="s">
        <v>135</v>
      </c>
      <c r="D122" s="67"/>
      <c r="E122" s="68"/>
      <c r="F122" s="67"/>
      <c r="G122" s="67">
        <v>95</v>
      </c>
      <c r="H122" s="67"/>
      <c r="I122" s="67"/>
      <c r="J122" s="67">
        <v>999</v>
      </c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28"/>
      <c r="W122" s="28"/>
      <c r="X122" s="28"/>
      <c r="Y122" s="28"/>
      <c r="Z122" s="28"/>
    </row>
    <row r="123" spans="1:26">
      <c r="A123" s="69"/>
      <c r="B123" s="70" t="s">
        <v>54</v>
      </c>
      <c r="C123" s="71" t="s">
        <v>55</v>
      </c>
      <c r="D123" s="72"/>
      <c r="E123" s="73"/>
      <c r="F123" s="72"/>
      <c r="G123" s="72">
        <v>558</v>
      </c>
      <c r="H123" s="72"/>
      <c r="I123" s="72"/>
      <c r="J123" s="72">
        <v>6449</v>
      </c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28"/>
      <c r="W123" s="28"/>
      <c r="X123" s="28"/>
      <c r="Y123" s="28"/>
      <c r="Z123" s="28"/>
    </row>
    <row r="124" spans="1:26" ht="36">
      <c r="A124" s="118" t="s">
        <v>136</v>
      </c>
      <c r="B124" s="119"/>
      <c r="C124" s="119"/>
      <c r="D124" s="119"/>
      <c r="E124" s="119"/>
      <c r="F124" s="119"/>
      <c r="G124" s="62">
        <v>310144</v>
      </c>
      <c r="H124" s="62" t="s">
        <v>208</v>
      </c>
      <c r="I124" s="62" t="s">
        <v>209</v>
      </c>
      <c r="J124" s="62">
        <v>1528507</v>
      </c>
      <c r="K124" s="63" t="s">
        <v>210</v>
      </c>
      <c r="L124" s="63"/>
      <c r="M124" s="63"/>
      <c r="N124" s="63"/>
      <c r="O124" s="63"/>
      <c r="P124" s="63"/>
      <c r="Q124" s="63"/>
      <c r="R124" s="63"/>
      <c r="S124" s="63"/>
      <c r="T124" s="63"/>
      <c r="U124" s="63" t="s">
        <v>211</v>
      </c>
      <c r="V124" s="28"/>
      <c r="W124" s="28"/>
      <c r="X124" s="28"/>
      <c r="Y124" s="28"/>
      <c r="Z124" s="28"/>
    </row>
    <row r="125" spans="1:26">
      <c r="A125" s="118" t="s">
        <v>141</v>
      </c>
      <c r="B125" s="119"/>
      <c r="C125" s="119"/>
      <c r="D125" s="119"/>
      <c r="E125" s="119"/>
      <c r="F125" s="119"/>
      <c r="G125" s="62"/>
      <c r="H125" s="62"/>
      <c r="I125" s="62"/>
      <c r="J125" s="62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28"/>
      <c r="W125" s="28"/>
      <c r="X125" s="28"/>
      <c r="Y125" s="28"/>
      <c r="Z125" s="28"/>
    </row>
    <row r="126" spans="1:26">
      <c r="A126" s="118" t="s">
        <v>142</v>
      </c>
      <c r="B126" s="119"/>
      <c r="C126" s="119"/>
      <c r="D126" s="119"/>
      <c r="E126" s="119"/>
      <c r="F126" s="119"/>
      <c r="G126" s="62">
        <v>4813</v>
      </c>
      <c r="H126" s="62"/>
      <c r="I126" s="62"/>
      <c r="J126" s="62">
        <v>62867</v>
      </c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28"/>
      <c r="W126" s="28"/>
      <c r="X126" s="28"/>
      <c r="Y126" s="28"/>
      <c r="Z126" s="28"/>
    </row>
    <row r="127" spans="1:26">
      <c r="A127" s="118" t="s">
        <v>143</v>
      </c>
      <c r="B127" s="119"/>
      <c r="C127" s="119"/>
      <c r="D127" s="119"/>
      <c r="E127" s="119"/>
      <c r="F127" s="119"/>
      <c r="G127" s="62">
        <v>274223</v>
      </c>
      <c r="H127" s="62"/>
      <c r="I127" s="62"/>
      <c r="J127" s="62">
        <v>1330816</v>
      </c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28"/>
      <c r="W127" s="28"/>
      <c r="X127" s="28"/>
      <c r="Y127" s="28"/>
      <c r="Z127" s="28"/>
    </row>
    <row r="128" spans="1:26">
      <c r="A128" s="118" t="s">
        <v>144</v>
      </c>
      <c r="B128" s="119"/>
      <c r="C128" s="119"/>
      <c r="D128" s="119"/>
      <c r="E128" s="119"/>
      <c r="F128" s="119"/>
      <c r="G128" s="62">
        <v>33602</v>
      </c>
      <c r="H128" s="62"/>
      <c r="I128" s="62"/>
      <c r="J128" s="62">
        <v>167411</v>
      </c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28"/>
      <c r="W128" s="28"/>
      <c r="X128" s="28"/>
      <c r="Y128" s="28"/>
      <c r="Z128" s="28"/>
    </row>
    <row r="129" spans="1:26">
      <c r="A129" s="127" t="s">
        <v>145</v>
      </c>
      <c r="B129" s="128"/>
      <c r="C129" s="128"/>
      <c r="D129" s="128"/>
      <c r="E129" s="128"/>
      <c r="F129" s="128"/>
      <c r="G129" s="74">
        <v>6489</v>
      </c>
      <c r="H129" s="74"/>
      <c r="I129" s="74"/>
      <c r="J129" s="74">
        <v>72043</v>
      </c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28"/>
      <c r="W129" s="28"/>
      <c r="X129" s="28"/>
      <c r="Y129" s="28"/>
      <c r="Z129" s="28"/>
    </row>
    <row r="130" spans="1:26">
      <c r="A130" s="127" t="s">
        <v>146</v>
      </c>
      <c r="B130" s="128"/>
      <c r="C130" s="128"/>
      <c r="D130" s="128"/>
      <c r="E130" s="128"/>
      <c r="F130" s="128"/>
      <c r="G130" s="74">
        <v>3669</v>
      </c>
      <c r="H130" s="74"/>
      <c r="I130" s="74"/>
      <c r="J130" s="74">
        <v>38344</v>
      </c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28"/>
      <c r="W130" s="28"/>
      <c r="X130" s="28"/>
      <c r="Y130" s="28"/>
      <c r="Z130" s="28"/>
    </row>
    <row r="131" spans="1:26" ht="26.1" customHeight="1">
      <c r="A131" s="127" t="s">
        <v>212</v>
      </c>
      <c r="B131" s="128"/>
      <c r="C131" s="128"/>
      <c r="D131" s="128"/>
      <c r="E131" s="128"/>
      <c r="F131" s="128"/>
      <c r="G131" s="74"/>
      <c r="H131" s="74"/>
      <c r="I131" s="74"/>
      <c r="J131" s="74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28"/>
      <c r="W131" s="28"/>
      <c r="X131" s="28"/>
      <c r="Y131" s="28"/>
      <c r="Z131" s="28"/>
    </row>
    <row r="132" spans="1:26">
      <c r="A132" s="118" t="s">
        <v>148</v>
      </c>
      <c r="B132" s="119"/>
      <c r="C132" s="119"/>
      <c r="D132" s="119"/>
      <c r="E132" s="119"/>
      <c r="F132" s="119"/>
      <c r="G132" s="62">
        <v>16296</v>
      </c>
      <c r="H132" s="62"/>
      <c r="I132" s="62"/>
      <c r="J132" s="62">
        <v>72723</v>
      </c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28"/>
      <c r="W132" s="28"/>
      <c r="X132" s="28"/>
      <c r="Y132" s="28"/>
      <c r="Z132" s="28"/>
    </row>
    <row r="133" spans="1:26">
      <c r="A133" s="118" t="s">
        <v>149</v>
      </c>
      <c r="B133" s="119"/>
      <c r="C133" s="119"/>
      <c r="D133" s="119"/>
      <c r="E133" s="119"/>
      <c r="F133" s="119"/>
      <c r="G133" s="62">
        <v>48775</v>
      </c>
      <c r="H133" s="62"/>
      <c r="I133" s="62"/>
      <c r="J133" s="62">
        <v>316016</v>
      </c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28"/>
      <c r="W133" s="28"/>
      <c r="X133" s="28"/>
      <c r="Y133" s="28"/>
      <c r="Z133" s="28"/>
    </row>
    <row r="134" spans="1:26">
      <c r="A134" s="118" t="s">
        <v>150</v>
      </c>
      <c r="B134" s="119"/>
      <c r="C134" s="119"/>
      <c r="D134" s="119"/>
      <c r="E134" s="119"/>
      <c r="F134" s="119"/>
      <c r="G134" s="62">
        <v>254673</v>
      </c>
      <c r="H134" s="62"/>
      <c r="I134" s="62"/>
      <c r="J134" s="62">
        <v>1243706</v>
      </c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28"/>
      <c r="W134" s="28"/>
      <c r="X134" s="28"/>
      <c r="Y134" s="28"/>
      <c r="Z134" s="28"/>
    </row>
    <row r="135" spans="1:26">
      <c r="A135" s="118" t="s">
        <v>151</v>
      </c>
      <c r="B135" s="119"/>
      <c r="C135" s="119"/>
      <c r="D135" s="119"/>
      <c r="E135" s="119"/>
      <c r="F135" s="119"/>
      <c r="G135" s="62">
        <v>558</v>
      </c>
      <c r="H135" s="62"/>
      <c r="I135" s="62"/>
      <c r="J135" s="62">
        <v>6449</v>
      </c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28"/>
      <c r="W135" s="28"/>
      <c r="X135" s="28"/>
      <c r="Y135" s="28"/>
      <c r="Z135" s="28"/>
    </row>
    <row r="136" spans="1:26">
      <c r="A136" s="118" t="s">
        <v>152</v>
      </c>
      <c r="B136" s="119"/>
      <c r="C136" s="119"/>
      <c r="D136" s="119"/>
      <c r="E136" s="119"/>
      <c r="F136" s="119"/>
      <c r="G136" s="62">
        <v>320302</v>
      </c>
      <c r="H136" s="62"/>
      <c r="I136" s="62"/>
      <c r="J136" s="62">
        <v>1638894</v>
      </c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28"/>
      <c r="W136" s="28"/>
      <c r="X136" s="28"/>
      <c r="Y136" s="28"/>
      <c r="Z136" s="28"/>
    </row>
    <row r="137" spans="1:26" ht="26.1" customHeight="1">
      <c r="A137" s="125" t="s">
        <v>213</v>
      </c>
      <c r="B137" s="126"/>
      <c r="C137" s="126"/>
      <c r="D137" s="126"/>
      <c r="E137" s="126"/>
      <c r="F137" s="126"/>
      <c r="G137" s="76">
        <v>320302</v>
      </c>
      <c r="H137" s="76"/>
      <c r="I137" s="76"/>
      <c r="J137" s="76">
        <v>1638894</v>
      </c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28"/>
      <c r="W137" s="28"/>
      <c r="X137" s="28"/>
      <c r="Y137" s="28"/>
      <c r="Z137" s="28"/>
    </row>
    <row r="138" spans="1:26" ht="21" customHeight="1">
      <c r="A138" s="114" t="s">
        <v>214</v>
      </c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28"/>
      <c r="W138" s="28"/>
      <c r="X138" s="28"/>
      <c r="Y138" s="28"/>
      <c r="Z138" s="28"/>
    </row>
    <row r="139" spans="1:26" ht="72">
      <c r="A139" s="59">
        <v>31</v>
      </c>
      <c r="B139" s="60" t="s">
        <v>215</v>
      </c>
      <c r="C139" s="61" t="s">
        <v>216</v>
      </c>
      <c r="D139" s="62">
        <v>604.09</v>
      </c>
      <c r="E139" s="63" t="s">
        <v>217</v>
      </c>
      <c r="F139" s="62" t="s">
        <v>218</v>
      </c>
      <c r="G139" s="62">
        <v>1880</v>
      </c>
      <c r="H139" s="62" t="s">
        <v>219</v>
      </c>
      <c r="I139" s="62" t="s">
        <v>220</v>
      </c>
      <c r="J139" s="62">
        <v>17229</v>
      </c>
      <c r="K139" s="63" t="s">
        <v>221</v>
      </c>
      <c r="L139" s="63"/>
      <c r="M139" s="63"/>
      <c r="N139" s="63"/>
      <c r="O139" s="63"/>
      <c r="P139" s="63"/>
      <c r="Q139" s="63"/>
      <c r="R139" s="63"/>
      <c r="S139" s="63"/>
      <c r="T139" s="63"/>
      <c r="U139" s="63" t="s">
        <v>222</v>
      </c>
      <c r="V139" s="28"/>
      <c r="W139" s="28"/>
      <c r="X139" s="28"/>
      <c r="Y139" s="28"/>
      <c r="Z139" s="28"/>
    </row>
    <row r="140" spans="1:26" ht="24">
      <c r="A140" s="64"/>
      <c r="B140" s="65" t="s">
        <v>223</v>
      </c>
      <c r="C140" s="66" t="s">
        <v>66</v>
      </c>
      <c r="D140" s="67"/>
      <c r="E140" s="68"/>
      <c r="F140" s="67"/>
      <c r="G140" s="67">
        <v>1427</v>
      </c>
      <c r="H140" s="67"/>
      <c r="I140" s="67"/>
      <c r="J140" s="67">
        <v>15833</v>
      </c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28"/>
      <c r="W140" s="28"/>
      <c r="X140" s="28"/>
      <c r="Y140" s="28"/>
      <c r="Z140" s="28"/>
    </row>
    <row r="141" spans="1:26" ht="24">
      <c r="A141" s="64"/>
      <c r="B141" s="65" t="s">
        <v>224</v>
      </c>
      <c r="C141" s="66" t="s">
        <v>68</v>
      </c>
      <c r="D141" s="67"/>
      <c r="E141" s="68"/>
      <c r="F141" s="67"/>
      <c r="G141" s="67">
        <v>812</v>
      </c>
      <c r="H141" s="67"/>
      <c r="I141" s="67"/>
      <c r="J141" s="67">
        <v>8474</v>
      </c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28"/>
      <c r="W141" s="28"/>
      <c r="X141" s="28"/>
      <c r="Y141" s="28"/>
      <c r="Z141" s="28"/>
    </row>
    <row r="142" spans="1:26">
      <c r="A142" s="64"/>
      <c r="B142" s="65" t="s">
        <v>54</v>
      </c>
      <c r="C142" s="66" t="s">
        <v>55</v>
      </c>
      <c r="D142" s="67"/>
      <c r="E142" s="68"/>
      <c r="F142" s="67"/>
      <c r="G142" s="67">
        <v>4119</v>
      </c>
      <c r="H142" s="67"/>
      <c r="I142" s="67"/>
      <c r="J142" s="67">
        <v>41536</v>
      </c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28"/>
      <c r="W142" s="28"/>
      <c r="X142" s="28"/>
      <c r="Y142" s="28"/>
      <c r="Z142" s="28"/>
    </row>
    <row r="143" spans="1:26" ht="72">
      <c r="A143" s="59">
        <v>32</v>
      </c>
      <c r="B143" s="60" t="s">
        <v>225</v>
      </c>
      <c r="C143" s="61" t="s">
        <v>226</v>
      </c>
      <c r="D143" s="62">
        <v>16.93</v>
      </c>
      <c r="E143" s="63">
        <v>5.77</v>
      </c>
      <c r="F143" s="62" t="s">
        <v>227</v>
      </c>
      <c r="G143" s="62">
        <v>-53</v>
      </c>
      <c r="H143" s="62">
        <v>-18</v>
      </c>
      <c r="I143" s="62" t="s">
        <v>228</v>
      </c>
      <c r="J143" s="62">
        <v>-399</v>
      </c>
      <c r="K143" s="63">
        <v>-235</v>
      </c>
      <c r="L143" s="63"/>
      <c r="M143" s="63"/>
      <c r="N143" s="63"/>
      <c r="O143" s="63"/>
      <c r="P143" s="63"/>
      <c r="Q143" s="63"/>
      <c r="R143" s="63"/>
      <c r="S143" s="63"/>
      <c r="T143" s="63"/>
      <c r="U143" s="63" t="s">
        <v>229</v>
      </c>
      <c r="V143" s="28"/>
      <c r="W143" s="28"/>
      <c r="X143" s="28"/>
      <c r="Y143" s="28"/>
      <c r="Z143" s="28"/>
    </row>
    <row r="144" spans="1:26">
      <c r="A144" s="64"/>
      <c r="B144" s="65" t="s">
        <v>230</v>
      </c>
      <c r="C144" s="66" t="s">
        <v>66</v>
      </c>
      <c r="D144" s="67"/>
      <c r="E144" s="68"/>
      <c r="F144" s="67"/>
      <c r="G144" s="67">
        <v>-31</v>
      </c>
      <c r="H144" s="67"/>
      <c r="I144" s="67"/>
      <c r="J144" s="67">
        <v>-343</v>
      </c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28"/>
      <c r="W144" s="28"/>
      <c r="X144" s="28"/>
      <c r="Y144" s="28"/>
      <c r="Z144" s="28"/>
    </row>
    <row r="145" spans="1:26" ht="24">
      <c r="A145" s="64"/>
      <c r="B145" s="65" t="s">
        <v>231</v>
      </c>
      <c r="C145" s="66" t="s">
        <v>68</v>
      </c>
      <c r="D145" s="67"/>
      <c r="E145" s="68"/>
      <c r="F145" s="67"/>
      <c r="G145" s="67">
        <v>-18</v>
      </c>
      <c r="H145" s="67"/>
      <c r="I145" s="67"/>
      <c r="J145" s="67">
        <v>-183</v>
      </c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28"/>
      <c r="W145" s="28"/>
      <c r="X145" s="28"/>
      <c r="Y145" s="28"/>
      <c r="Z145" s="28"/>
    </row>
    <row r="146" spans="1:26">
      <c r="A146" s="64"/>
      <c r="B146" s="65" t="s">
        <v>54</v>
      </c>
      <c r="C146" s="66" t="s">
        <v>55</v>
      </c>
      <c r="D146" s="67"/>
      <c r="E146" s="68"/>
      <c r="F146" s="67"/>
      <c r="G146" s="67">
        <v>-102</v>
      </c>
      <c r="H146" s="67"/>
      <c r="I146" s="67"/>
      <c r="J146" s="67">
        <v>-925</v>
      </c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28"/>
      <c r="W146" s="28"/>
      <c r="X146" s="28"/>
      <c r="Y146" s="28"/>
      <c r="Z146" s="28"/>
    </row>
    <row r="147" spans="1:26" ht="60">
      <c r="A147" s="59">
        <v>33</v>
      </c>
      <c r="B147" s="60" t="s">
        <v>232</v>
      </c>
      <c r="C147" s="61" t="s">
        <v>233</v>
      </c>
      <c r="D147" s="62">
        <v>122</v>
      </c>
      <c r="E147" s="63" t="s">
        <v>71</v>
      </c>
      <c r="F147" s="62"/>
      <c r="G147" s="62">
        <v>5263</v>
      </c>
      <c r="H147" s="62" t="s">
        <v>234</v>
      </c>
      <c r="I147" s="62"/>
      <c r="J147" s="62">
        <v>23178</v>
      </c>
      <c r="K147" s="63" t="s">
        <v>235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28"/>
      <c r="W147" s="28"/>
      <c r="X147" s="28"/>
      <c r="Y147" s="28"/>
      <c r="Z147" s="28"/>
    </row>
    <row r="148" spans="1:26" ht="84">
      <c r="A148" s="59">
        <v>34</v>
      </c>
      <c r="B148" s="60" t="s">
        <v>236</v>
      </c>
      <c r="C148" s="61" t="s">
        <v>216</v>
      </c>
      <c r="D148" s="62">
        <v>334.55</v>
      </c>
      <c r="E148" s="63" t="s">
        <v>237</v>
      </c>
      <c r="F148" s="62" t="s">
        <v>238</v>
      </c>
      <c r="G148" s="62">
        <v>1041</v>
      </c>
      <c r="H148" s="62" t="s">
        <v>239</v>
      </c>
      <c r="I148" s="62" t="s">
        <v>240</v>
      </c>
      <c r="J148" s="62">
        <v>7990</v>
      </c>
      <c r="K148" s="63" t="s">
        <v>241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 t="s">
        <v>242</v>
      </c>
      <c r="V148" s="28"/>
      <c r="W148" s="28"/>
      <c r="X148" s="28"/>
      <c r="Y148" s="28"/>
      <c r="Z148" s="28"/>
    </row>
    <row r="149" spans="1:26">
      <c r="A149" s="64"/>
      <c r="B149" s="65" t="s">
        <v>243</v>
      </c>
      <c r="C149" s="66" t="s">
        <v>66</v>
      </c>
      <c r="D149" s="67"/>
      <c r="E149" s="68"/>
      <c r="F149" s="67"/>
      <c r="G149" s="67">
        <v>550</v>
      </c>
      <c r="H149" s="67"/>
      <c r="I149" s="67"/>
      <c r="J149" s="67">
        <v>6105</v>
      </c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28"/>
      <c r="W149" s="28"/>
      <c r="X149" s="28"/>
      <c r="Y149" s="28"/>
      <c r="Z149" s="28"/>
    </row>
    <row r="150" spans="1:26" ht="24">
      <c r="A150" s="64"/>
      <c r="B150" s="65" t="s">
        <v>244</v>
      </c>
      <c r="C150" s="66" t="s">
        <v>68</v>
      </c>
      <c r="D150" s="67"/>
      <c r="E150" s="68"/>
      <c r="F150" s="67"/>
      <c r="G150" s="67">
        <v>313</v>
      </c>
      <c r="H150" s="67"/>
      <c r="I150" s="67"/>
      <c r="J150" s="67">
        <v>3267</v>
      </c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28"/>
      <c r="W150" s="28"/>
      <c r="X150" s="28"/>
      <c r="Y150" s="28"/>
      <c r="Z150" s="28"/>
    </row>
    <row r="151" spans="1:26">
      <c r="A151" s="64"/>
      <c r="B151" s="65" t="s">
        <v>54</v>
      </c>
      <c r="C151" s="66" t="s">
        <v>55</v>
      </c>
      <c r="D151" s="67"/>
      <c r="E151" s="68"/>
      <c r="F151" s="67"/>
      <c r="G151" s="67">
        <v>1904</v>
      </c>
      <c r="H151" s="67"/>
      <c r="I151" s="67"/>
      <c r="J151" s="67">
        <v>17362</v>
      </c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28"/>
      <c r="W151" s="28"/>
      <c r="X151" s="28"/>
      <c r="Y151" s="28"/>
      <c r="Z151" s="28"/>
    </row>
    <row r="152" spans="1:26" ht="84">
      <c r="A152" s="59">
        <v>35</v>
      </c>
      <c r="B152" s="60" t="s">
        <v>107</v>
      </c>
      <c r="C152" s="61">
        <v>26.65</v>
      </c>
      <c r="D152" s="62">
        <v>511</v>
      </c>
      <c r="E152" s="63" t="s">
        <v>108</v>
      </c>
      <c r="F152" s="62"/>
      <c r="G152" s="62">
        <v>13618</v>
      </c>
      <c r="H152" s="62" t="s">
        <v>245</v>
      </c>
      <c r="I152" s="62"/>
      <c r="J152" s="62">
        <v>68273</v>
      </c>
      <c r="K152" s="63" t="s">
        <v>246</v>
      </c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28"/>
      <c r="W152" s="28"/>
      <c r="X152" s="28"/>
      <c r="Y152" s="28"/>
      <c r="Z152" s="28"/>
    </row>
    <row r="153" spans="1:26" ht="48">
      <c r="A153" s="59">
        <v>36</v>
      </c>
      <c r="B153" s="60" t="s">
        <v>247</v>
      </c>
      <c r="C153" s="61">
        <v>4.1500000000000004</v>
      </c>
      <c r="D153" s="62">
        <v>4686.8100000000004</v>
      </c>
      <c r="E153" s="63" t="s">
        <v>248</v>
      </c>
      <c r="F153" s="62" t="s">
        <v>249</v>
      </c>
      <c r="G153" s="62">
        <v>19450</v>
      </c>
      <c r="H153" s="62" t="s">
        <v>250</v>
      </c>
      <c r="I153" s="62" t="s">
        <v>251</v>
      </c>
      <c r="J153" s="62">
        <v>121562</v>
      </c>
      <c r="K153" s="63" t="s">
        <v>252</v>
      </c>
      <c r="L153" s="63"/>
      <c r="M153" s="63"/>
      <c r="N153" s="63"/>
      <c r="O153" s="63"/>
      <c r="P153" s="63"/>
      <c r="Q153" s="63"/>
      <c r="R153" s="63"/>
      <c r="S153" s="63"/>
      <c r="T153" s="63"/>
      <c r="U153" s="63" t="s">
        <v>253</v>
      </c>
      <c r="V153" s="28"/>
      <c r="W153" s="28"/>
      <c r="X153" s="28"/>
      <c r="Y153" s="28"/>
      <c r="Z153" s="28"/>
    </row>
    <row r="154" spans="1:26" ht="24">
      <c r="A154" s="64"/>
      <c r="B154" s="65" t="s">
        <v>254</v>
      </c>
      <c r="C154" s="66" t="s">
        <v>66</v>
      </c>
      <c r="D154" s="67"/>
      <c r="E154" s="68"/>
      <c r="F154" s="67"/>
      <c r="G154" s="67">
        <v>4858</v>
      </c>
      <c r="H154" s="67"/>
      <c r="I154" s="67"/>
      <c r="J154" s="67">
        <v>53912</v>
      </c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28"/>
      <c r="W154" s="28"/>
      <c r="X154" s="28"/>
      <c r="Y154" s="28"/>
      <c r="Z154" s="28"/>
    </row>
    <row r="155" spans="1:26" ht="24">
      <c r="A155" s="64"/>
      <c r="B155" s="65" t="s">
        <v>255</v>
      </c>
      <c r="C155" s="66" t="s">
        <v>68</v>
      </c>
      <c r="D155" s="67"/>
      <c r="E155" s="68"/>
      <c r="F155" s="67"/>
      <c r="G155" s="67">
        <v>2762</v>
      </c>
      <c r="H155" s="67"/>
      <c r="I155" s="67"/>
      <c r="J155" s="67">
        <v>28854</v>
      </c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28"/>
      <c r="W155" s="28"/>
      <c r="X155" s="28"/>
      <c r="Y155" s="28"/>
      <c r="Z155" s="28"/>
    </row>
    <row r="156" spans="1:26">
      <c r="A156" s="64"/>
      <c r="B156" s="65" t="s">
        <v>54</v>
      </c>
      <c r="C156" s="66" t="s">
        <v>55</v>
      </c>
      <c r="D156" s="67"/>
      <c r="E156" s="68"/>
      <c r="F156" s="67"/>
      <c r="G156" s="67">
        <v>27070</v>
      </c>
      <c r="H156" s="67"/>
      <c r="I156" s="67"/>
      <c r="J156" s="67">
        <v>204328</v>
      </c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28"/>
      <c r="W156" s="28"/>
      <c r="X156" s="28"/>
      <c r="Y156" s="28"/>
      <c r="Z156" s="28"/>
    </row>
    <row r="157" spans="1:26" ht="48">
      <c r="A157" s="59">
        <v>37</v>
      </c>
      <c r="B157" s="60" t="s">
        <v>256</v>
      </c>
      <c r="C157" s="61">
        <v>415</v>
      </c>
      <c r="D157" s="62">
        <v>60.67</v>
      </c>
      <c r="E157" s="63" t="s">
        <v>257</v>
      </c>
      <c r="F157" s="62"/>
      <c r="G157" s="62">
        <v>25178</v>
      </c>
      <c r="H157" s="62" t="s">
        <v>258</v>
      </c>
      <c r="I157" s="62"/>
      <c r="J157" s="62">
        <v>141482</v>
      </c>
      <c r="K157" s="63" t="s">
        <v>259</v>
      </c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28"/>
      <c r="W157" s="28"/>
      <c r="X157" s="28"/>
      <c r="Y157" s="28"/>
      <c r="Z157" s="28"/>
    </row>
    <row r="158" spans="1:26" ht="72">
      <c r="A158" s="59">
        <v>38</v>
      </c>
      <c r="B158" s="60" t="s">
        <v>119</v>
      </c>
      <c r="C158" s="61">
        <v>0.29049999999999998</v>
      </c>
      <c r="D158" s="62">
        <v>2674.67</v>
      </c>
      <c r="E158" s="63" t="s">
        <v>120</v>
      </c>
      <c r="F158" s="62" t="s">
        <v>121</v>
      </c>
      <c r="G158" s="62">
        <v>777</v>
      </c>
      <c r="H158" s="62" t="s">
        <v>260</v>
      </c>
      <c r="I158" s="62" t="s">
        <v>261</v>
      </c>
      <c r="J158" s="62">
        <v>4543</v>
      </c>
      <c r="K158" s="63" t="s">
        <v>262</v>
      </c>
      <c r="L158" s="63"/>
      <c r="M158" s="63"/>
      <c r="N158" s="63"/>
      <c r="O158" s="63"/>
      <c r="P158" s="63"/>
      <c r="Q158" s="63"/>
      <c r="R158" s="63"/>
      <c r="S158" s="63"/>
      <c r="T158" s="63"/>
      <c r="U158" s="63" t="s">
        <v>263</v>
      </c>
      <c r="V158" s="28"/>
      <c r="W158" s="28"/>
      <c r="X158" s="28"/>
      <c r="Y158" s="28"/>
      <c r="Z158" s="28"/>
    </row>
    <row r="159" spans="1:26">
      <c r="A159" s="64"/>
      <c r="B159" s="65" t="s">
        <v>264</v>
      </c>
      <c r="C159" s="66" t="s">
        <v>66</v>
      </c>
      <c r="D159" s="67"/>
      <c r="E159" s="68"/>
      <c r="F159" s="67"/>
      <c r="G159" s="67">
        <v>159</v>
      </c>
      <c r="H159" s="67"/>
      <c r="I159" s="67"/>
      <c r="J159" s="67">
        <v>1772</v>
      </c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28"/>
      <c r="W159" s="28"/>
      <c r="X159" s="28"/>
      <c r="Y159" s="28"/>
      <c r="Z159" s="28"/>
    </row>
    <row r="160" spans="1:26" ht="24">
      <c r="A160" s="64"/>
      <c r="B160" s="65" t="s">
        <v>265</v>
      </c>
      <c r="C160" s="66" t="s">
        <v>68</v>
      </c>
      <c r="D160" s="67"/>
      <c r="E160" s="68"/>
      <c r="F160" s="67"/>
      <c r="G160" s="67">
        <v>90</v>
      </c>
      <c r="H160" s="67"/>
      <c r="I160" s="67"/>
      <c r="J160" s="67">
        <v>948</v>
      </c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28"/>
      <c r="W160" s="28"/>
      <c r="X160" s="28"/>
      <c r="Y160" s="28"/>
      <c r="Z160" s="28"/>
    </row>
    <row r="161" spans="1:26">
      <c r="A161" s="64"/>
      <c r="B161" s="65" t="s">
        <v>54</v>
      </c>
      <c r="C161" s="66" t="s">
        <v>55</v>
      </c>
      <c r="D161" s="67"/>
      <c r="E161" s="68"/>
      <c r="F161" s="67"/>
      <c r="G161" s="67">
        <v>1026</v>
      </c>
      <c r="H161" s="67"/>
      <c r="I161" s="67"/>
      <c r="J161" s="67">
        <v>7263</v>
      </c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28"/>
      <c r="W161" s="28"/>
      <c r="X161" s="28"/>
      <c r="Y161" s="28"/>
      <c r="Z161" s="28"/>
    </row>
    <row r="162" spans="1:26" ht="36">
      <c r="A162" s="78">
        <v>39</v>
      </c>
      <c r="B162" s="79" t="s">
        <v>56</v>
      </c>
      <c r="C162" s="80">
        <v>35.44</v>
      </c>
      <c r="D162" s="81"/>
      <c r="E162" s="82"/>
      <c r="F162" s="81"/>
      <c r="G162" s="81"/>
      <c r="H162" s="81"/>
      <c r="I162" s="81"/>
      <c r="J162" s="81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28"/>
      <c r="W162" s="28"/>
      <c r="X162" s="28"/>
      <c r="Y162" s="28"/>
      <c r="Z162" s="28"/>
    </row>
    <row r="163" spans="1:26" ht="36">
      <c r="A163" s="118" t="s">
        <v>136</v>
      </c>
      <c r="B163" s="119"/>
      <c r="C163" s="119"/>
      <c r="D163" s="119"/>
      <c r="E163" s="119"/>
      <c r="F163" s="119"/>
      <c r="G163" s="62">
        <v>67154</v>
      </c>
      <c r="H163" s="62" t="s">
        <v>266</v>
      </c>
      <c r="I163" s="62" t="s">
        <v>267</v>
      </c>
      <c r="J163" s="62">
        <v>383858</v>
      </c>
      <c r="K163" s="63" t="s">
        <v>268</v>
      </c>
      <c r="L163" s="63"/>
      <c r="M163" s="63"/>
      <c r="N163" s="63"/>
      <c r="O163" s="63"/>
      <c r="P163" s="63"/>
      <c r="Q163" s="63"/>
      <c r="R163" s="63"/>
      <c r="S163" s="63"/>
      <c r="T163" s="63"/>
      <c r="U163" s="63" t="s">
        <v>269</v>
      </c>
      <c r="V163" s="28"/>
      <c r="W163" s="28"/>
      <c r="X163" s="28"/>
      <c r="Y163" s="28"/>
      <c r="Z163" s="28"/>
    </row>
    <row r="164" spans="1:26">
      <c r="A164" s="118" t="s">
        <v>141</v>
      </c>
      <c r="B164" s="119"/>
      <c r="C164" s="119"/>
      <c r="D164" s="119"/>
      <c r="E164" s="119"/>
      <c r="F164" s="119"/>
      <c r="G164" s="62"/>
      <c r="H164" s="62"/>
      <c r="I164" s="62"/>
      <c r="J164" s="62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28"/>
      <c r="W164" s="28"/>
      <c r="X164" s="28"/>
      <c r="Y164" s="28"/>
      <c r="Z164" s="28"/>
    </row>
    <row r="165" spans="1:26">
      <c r="A165" s="118" t="s">
        <v>142</v>
      </c>
      <c r="B165" s="119"/>
      <c r="C165" s="119"/>
      <c r="D165" s="119"/>
      <c r="E165" s="119"/>
      <c r="F165" s="119"/>
      <c r="G165" s="62">
        <v>4903</v>
      </c>
      <c r="H165" s="62"/>
      <c r="I165" s="62"/>
      <c r="J165" s="62">
        <v>64026</v>
      </c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28"/>
      <c r="W165" s="28"/>
      <c r="X165" s="28"/>
      <c r="Y165" s="28"/>
      <c r="Z165" s="28"/>
    </row>
    <row r="166" spans="1:26">
      <c r="A166" s="118" t="s">
        <v>143</v>
      </c>
      <c r="B166" s="119"/>
      <c r="C166" s="119"/>
      <c r="D166" s="119"/>
      <c r="E166" s="119"/>
      <c r="F166" s="119"/>
      <c r="G166" s="62">
        <v>60320</v>
      </c>
      <c r="H166" s="62"/>
      <c r="I166" s="62"/>
      <c r="J166" s="62">
        <v>310665</v>
      </c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28"/>
      <c r="W166" s="28"/>
      <c r="X166" s="28"/>
      <c r="Y166" s="28"/>
      <c r="Z166" s="28"/>
    </row>
    <row r="167" spans="1:26">
      <c r="A167" s="118" t="s">
        <v>144</v>
      </c>
      <c r="B167" s="119"/>
      <c r="C167" s="119"/>
      <c r="D167" s="119"/>
      <c r="E167" s="119"/>
      <c r="F167" s="119"/>
      <c r="G167" s="62">
        <v>2172</v>
      </c>
      <c r="H167" s="62"/>
      <c r="I167" s="62"/>
      <c r="J167" s="62">
        <v>12316</v>
      </c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28"/>
      <c r="W167" s="28"/>
      <c r="X167" s="28"/>
      <c r="Y167" s="28"/>
      <c r="Z167" s="28"/>
    </row>
    <row r="168" spans="1:26">
      <c r="A168" s="127" t="s">
        <v>145</v>
      </c>
      <c r="B168" s="128"/>
      <c r="C168" s="128"/>
      <c r="D168" s="128"/>
      <c r="E168" s="128"/>
      <c r="F168" s="128"/>
      <c r="G168" s="74">
        <v>6962</v>
      </c>
      <c r="H168" s="74"/>
      <c r="I168" s="74"/>
      <c r="J168" s="74">
        <v>77279</v>
      </c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28"/>
      <c r="W168" s="28"/>
      <c r="X168" s="28"/>
      <c r="Y168" s="28"/>
      <c r="Z168" s="28"/>
    </row>
    <row r="169" spans="1:26">
      <c r="A169" s="127" t="s">
        <v>146</v>
      </c>
      <c r="B169" s="128"/>
      <c r="C169" s="128"/>
      <c r="D169" s="128"/>
      <c r="E169" s="128"/>
      <c r="F169" s="128"/>
      <c r="G169" s="74">
        <v>3959</v>
      </c>
      <c r="H169" s="74"/>
      <c r="I169" s="74"/>
      <c r="J169" s="74">
        <v>41361</v>
      </c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28"/>
      <c r="W169" s="28"/>
      <c r="X169" s="28"/>
      <c r="Y169" s="28"/>
      <c r="Z169" s="28"/>
    </row>
    <row r="170" spans="1:26" ht="26.1" customHeight="1">
      <c r="A170" s="127" t="s">
        <v>270</v>
      </c>
      <c r="B170" s="128"/>
      <c r="C170" s="128"/>
      <c r="D170" s="128"/>
      <c r="E170" s="128"/>
      <c r="F170" s="128"/>
      <c r="G170" s="74"/>
      <c r="H170" s="74"/>
      <c r="I170" s="74"/>
      <c r="J170" s="74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28"/>
      <c r="W170" s="28"/>
      <c r="X170" s="28"/>
      <c r="Y170" s="28"/>
      <c r="Z170" s="28"/>
    </row>
    <row r="171" spans="1:26">
      <c r="A171" s="118" t="s">
        <v>149</v>
      </c>
      <c r="B171" s="119"/>
      <c r="C171" s="119"/>
      <c r="D171" s="119"/>
      <c r="E171" s="119"/>
      <c r="F171" s="119"/>
      <c r="G171" s="62">
        <v>34016</v>
      </c>
      <c r="H171" s="62"/>
      <c r="I171" s="62"/>
      <c r="J171" s="62">
        <v>269565</v>
      </c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28"/>
      <c r="W171" s="28"/>
      <c r="X171" s="28"/>
      <c r="Y171" s="28"/>
      <c r="Z171" s="28"/>
    </row>
    <row r="172" spans="1:26">
      <c r="A172" s="118" t="s">
        <v>150</v>
      </c>
      <c r="B172" s="119"/>
      <c r="C172" s="119"/>
      <c r="D172" s="119"/>
      <c r="E172" s="119"/>
      <c r="F172" s="119"/>
      <c r="G172" s="62">
        <v>44059</v>
      </c>
      <c r="H172" s="62"/>
      <c r="I172" s="62"/>
      <c r="J172" s="62">
        <v>232933</v>
      </c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28"/>
      <c r="W172" s="28"/>
      <c r="X172" s="28"/>
      <c r="Y172" s="28"/>
      <c r="Z172" s="28"/>
    </row>
    <row r="173" spans="1:26">
      <c r="A173" s="118" t="s">
        <v>152</v>
      </c>
      <c r="B173" s="119"/>
      <c r="C173" s="119"/>
      <c r="D173" s="119"/>
      <c r="E173" s="119"/>
      <c r="F173" s="119"/>
      <c r="G173" s="62">
        <v>78075</v>
      </c>
      <c r="H173" s="62"/>
      <c r="I173" s="62"/>
      <c r="J173" s="62">
        <v>502498</v>
      </c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28"/>
      <c r="W173" s="28"/>
      <c r="X173" s="28"/>
      <c r="Y173" s="28"/>
      <c r="Z173" s="28"/>
    </row>
    <row r="174" spans="1:26" ht="26.1" customHeight="1">
      <c r="A174" s="125" t="s">
        <v>271</v>
      </c>
      <c r="B174" s="126"/>
      <c r="C174" s="126"/>
      <c r="D174" s="126"/>
      <c r="E174" s="126"/>
      <c r="F174" s="126"/>
      <c r="G174" s="76">
        <v>78075</v>
      </c>
      <c r="H174" s="76"/>
      <c r="I174" s="76"/>
      <c r="J174" s="76">
        <v>502498</v>
      </c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28"/>
      <c r="W174" s="28"/>
      <c r="X174" s="28"/>
      <c r="Y174" s="28"/>
      <c r="Z174" s="28"/>
    </row>
    <row r="175" spans="1:26" ht="30" customHeight="1">
      <c r="A175" s="114" t="s">
        <v>272</v>
      </c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28"/>
      <c r="W175" s="28"/>
      <c r="X175" s="28"/>
      <c r="Y175" s="28"/>
      <c r="Z175" s="28"/>
    </row>
    <row r="176" spans="1:26" ht="17.850000000000001" customHeight="1">
      <c r="A176" s="116" t="s">
        <v>273</v>
      </c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28"/>
      <c r="W176" s="28"/>
      <c r="X176" s="28"/>
      <c r="Y176" s="28"/>
      <c r="Z176" s="28"/>
    </row>
    <row r="177" spans="1:26" ht="84">
      <c r="A177" s="59">
        <v>40</v>
      </c>
      <c r="B177" s="60" t="s">
        <v>46</v>
      </c>
      <c r="C177" s="61">
        <v>3.69</v>
      </c>
      <c r="D177" s="62">
        <v>6203.35</v>
      </c>
      <c r="E177" s="63">
        <v>70.989999999999995</v>
      </c>
      <c r="F177" s="62" t="s">
        <v>47</v>
      </c>
      <c r="G177" s="62">
        <v>22890</v>
      </c>
      <c r="H177" s="62">
        <v>262</v>
      </c>
      <c r="I177" s="62" t="s">
        <v>274</v>
      </c>
      <c r="J177" s="62">
        <v>92206</v>
      </c>
      <c r="K177" s="63">
        <v>3421</v>
      </c>
      <c r="L177" s="63"/>
      <c r="M177" s="63"/>
      <c r="N177" s="63"/>
      <c r="O177" s="63"/>
      <c r="P177" s="63"/>
      <c r="Q177" s="63"/>
      <c r="R177" s="63"/>
      <c r="S177" s="63"/>
      <c r="T177" s="63"/>
      <c r="U177" s="63" t="s">
        <v>275</v>
      </c>
      <c r="V177" s="28"/>
      <c r="W177" s="28"/>
      <c r="X177" s="28"/>
      <c r="Y177" s="28"/>
      <c r="Z177" s="28"/>
    </row>
    <row r="178" spans="1:26" ht="24">
      <c r="A178" s="64"/>
      <c r="B178" s="65" t="s">
        <v>276</v>
      </c>
      <c r="C178" s="66" t="s">
        <v>51</v>
      </c>
      <c r="D178" s="67"/>
      <c r="E178" s="68"/>
      <c r="F178" s="67"/>
      <c r="G178" s="67">
        <v>985</v>
      </c>
      <c r="H178" s="67"/>
      <c r="I178" s="67"/>
      <c r="J178" s="67">
        <v>10939</v>
      </c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28"/>
      <c r="W178" s="28"/>
      <c r="X178" s="28"/>
      <c r="Y178" s="28"/>
      <c r="Z178" s="28"/>
    </row>
    <row r="179" spans="1:26">
      <c r="A179" s="64"/>
      <c r="B179" s="65" t="s">
        <v>277</v>
      </c>
      <c r="C179" s="66" t="s">
        <v>53</v>
      </c>
      <c r="D179" s="67"/>
      <c r="E179" s="68"/>
      <c r="F179" s="67"/>
      <c r="G179" s="67">
        <v>568</v>
      </c>
      <c r="H179" s="67"/>
      <c r="I179" s="67"/>
      <c r="J179" s="67">
        <v>5940</v>
      </c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28"/>
      <c r="W179" s="28"/>
      <c r="X179" s="28"/>
      <c r="Y179" s="28"/>
      <c r="Z179" s="28"/>
    </row>
    <row r="180" spans="1:26">
      <c r="A180" s="64"/>
      <c r="B180" s="65" t="s">
        <v>54</v>
      </c>
      <c r="C180" s="66" t="s">
        <v>55</v>
      </c>
      <c r="D180" s="67"/>
      <c r="E180" s="68"/>
      <c r="F180" s="67"/>
      <c r="G180" s="67">
        <v>24443</v>
      </c>
      <c r="H180" s="67"/>
      <c r="I180" s="67"/>
      <c r="J180" s="67">
        <v>109085</v>
      </c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28"/>
      <c r="W180" s="28"/>
      <c r="X180" s="28"/>
      <c r="Y180" s="28"/>
      <c r="Z180" s="28"/>
    </row>
    <row r="181" spans="1:26" ht="36">
      <c r="A181" s="59">
        <v>41</v>
      </c>
      <c r="B181" s="60" t="s">
        <v>56</v>
      </c>
      <c r="C181" s="61" t="s">
        <v>278</v>
      </c>
      <c r="D181" s="62"/>
      <c r="E181" s="63"/>
      <c r="F181" s="62"/>
      <c r="G181" s="62"/>
      <c r="H181" s="62"/>
      <c r="I181" s="62"/>
      <c r="J181" s="62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28"/>
      <c r="W181" s="28"/>
      <c r="X181" s="28"/>
      <c r="Y181" s="28"/>
      <c r="Z181" s="28"/>
    </row>
    <row r="182" spans="1:26" ht="72">
      <c r="A182" s="59">
        <v>42</v>
      </c>
      <c r="B182" s="60" t="s">
        <v>279</v>
      </c>
      <c r="C182" s="61" t="s">
        <v>280</v>
      </c>
      <c r="D182" s="62">
        <v>3905.55</v>
      </c>
      <c r="E182" s="63" t="s">
        <v>59</v>
      </c>
      <c r="F182" s="62" t="s">
        <v>60</v>
      </c>
      <c r="G182" s="62">
        <v>15853</v>
      </c>
      <c r="H182" s="62" t="s">
        <v>281</v>
      </c>
      <c r="I182" s="62" t="s">
        <v>282</v>
      </c>
      <c r="J182" s="62">
        <v>96457</v>
      </c>
      <c r="K182" s="63" t="s">
        <v>283</v>
      </c>
      <c r="L182" s="63"/>
      <c r="M182" s="63"/>
      <c r="N182" s="63"/>
      <c r="O182" s="63"/>
      <c r="P182" s="63"/>
      <c r="Q182" s="63"/>
      <c r="R182" s="63"/>
      <c r="S182" s="63"/>
      <c r="T182" s="63"/>
      <c r="U182" s="63" t="s">
        <v>284</v>
      </c>
      <c r="V182" s="28"/>
      <c r="W182" s="28"/>
      <c r="X182" s="28"/>
      <c r="Y182" s="28"/>
      <c r="Z182" s="28"/>
    </row>
    <row r="183" spans="1:26" ht="24">
      <c r="A183" s="64"/>
      <c r="B183" s="65" t="s">
        <v>285</v>
      </c>
      <c r="C183" s="66" t="s">
        <v>66</v>
      </c>
      <c r="D183" s="67"/>
      <c r="E183" s="68"/>
      <c r="F183" s="67"/>
      <c r="G183" s="67">
        <v>3370</v>
      </c>
      <c r="H183" s="67"/>
      <c r="I183" s="67"/>
      <c r="J183" s="67">
        <v>37399</v>
      </c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28"/>
      <c r="W183" s="28"/>
      <c r="X183" s="28"/>
      <c r="Y183" s="28"/>
      <c r="Z183" s="28"/>
    </row>
    <row r="184" spans="1:26" ht="24">
      <c r="A184" s="64"/>
      <c r="B184" s="65" t="s">
        <v>286</v>
      </c>
      <c r="C184" s="66" t="s">
        <v>68</v>
      </c>
      <c r="D184" s="67"/>
      <c r="E184" s="68"/>
      <c r="F184" s="67"/>
      <c r="G184" s="67">
        <v>1916</v>
      </c>
      <c r="H184" s="67"/>
      <c r="I184" s="67"/>
      <c r="J184" s="67">
        <v>20016</v>
      </c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28"/>
      <c r="W184" s="28"/>
      <c r="X184" s="28"/>
      <c r="Y184" s="28"/>
      <c r="Z184" s="28"/>
    </row>
    <row r="185" spans="1:26">
      <c r="A185" s="64"/>
      <c r="B185" s="65" t="s">
        <v>54</v>
      </c>
      <c r="C185" s="66" t="s">
        <v>55</v>
      </c>
      <c r="D185" s="67"/>
      <c r="E185" s="68"/>
      <c r="F185" s="67"/>
      <c r="G185" s="67">
        <v>21139</v>
      </c>
      <c r="H185" s="67"/>
      <c r="I185" s="67"/>
      <c r="J185" s="67">
        <v>153872</v>
      </c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28"/>
      <c r="W185" s="28"/>
      <c r="X185" s="28"/>
      <c r="Y185" s="28"/>
      <c r="Z185" s="28"/>
    </row>
    <row r="186" spans="1:26" ht="60">
      <c r="A186" s="59">
        <v>43</v>
      </c>
      <c r="B186" s="60" t="s">
        <v>69</v>
      </c>
      <c r="C186" s="61" t="s">
        <v>287</v>
      </c>
      <c r="D186" s="62">
        <v>122</v>
      </c>
      <c r="E186" s="63" t="s">
        <v>71</v>
      </c>
      <c r="F186" s="62"/>
      <c r="G186" s="62">
        <v>62395</v>
      </c>
      <c r="H186" s="62" t="s">
        <v>288</v>
      </c>
      <c r="I186" s="62"/>
      <c r="J186" s="62">
        <v>261501</v>
      </c>
      <c r="K186" s="63" t="s">
        <v>289</v>
      </c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28"/>
      <c r="W186" s="28"/>
      <c r="X186" s="28"/>
      <c r="Y186" s="28"/>
      <c r="Z186" s="28"/>
    </row>
    <row r="187" spans="1:26" ht="36">
      <c r="A187" s="59">
        <v>44</v>
      </c>
      <c r="B187" s="60" t="s">
        <v>74</v>
      </c>
      <c r="C187" s="61" t="s">
        <v>290</v>
      </c>
      <c r="D187" s="62">
        <v>3100.02</v>
      </c>
      <c r="E187" s="63" t="s">
        <v>76</v>
      </c>
      <c r="F187" s="62" t="s">
        <v>77</v>
      </c>
      <c r="G187" s="62">
        <v>28598</v>
      </c>
      <c r="H187" s="62" t="s">
        <v>291</v>
      </c>
      <c r="I187" s="62" t="s">
        <v>292</v>
      </c>
      <c r="J187" s="62">
        <v>125421</v>
      </c>
      <c r="K187" s="63" t="s">
        <v>293</v>
      </c>
      <c r="L187" s="63"/>
      <c r="M187" s="63"/>
      <c r="N187" s="63"/>
      <c r="O187" s="63"/>
      <c r="P187" s="63"/>
      <c r="Q187" s="63"/>
      <c r="R187" s="63"/>
      <c r="S187" s="63"/>
      <c r="T187" s="63"/>
      <c r="U187" s="63" t="s">
        <v>294</v>
      </c>
      <c r="V187" s="28"/>
      <c r="W187" s="28"/>
      <c r="X187" s="28"/>
      <c r="Y187" s="28"/>
      <c r="Z187" s="28"/>
    </row>
    <row r="188" spans="1:26">
      <c r="A188" s="64"/>
      <c r="B188" s="65" t="s">
        <v>295</v>
      </c>
      <c r="C188" s="66" t="s">
        <v>66</v>
      </c>
      <c r="D188" s="67"/>
      <c r="E188" s="68"/>
      <c r="F188" s="67"/>
      <c r="G188" s="67">
        <v>114</v>
      </c>
      <c r="H188" s="67"/>
      <c r="I188" s="67"/>
      <c r="J188" s="67">
        <v>1256</v>
      </c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28"/>
      <c r="W188" s="28"/>
      <c r="X188" s="28"/>
      <c r="Y188" s="28"/>
      <c r="Z188" s="28"/>
    </row>
    <row r="189" spans="1:26" ht="24">
      <c r="A189" s="64"/>
      <c r="B189" s="65" t="s">
        <v>296</v>
      </c>
      <c r="C189" s="66" t="s">
        <v>68</v>
      </c>
      <c r="D189" s="67"/>
      <c r="E189" s="68"/>
      <c r="F189" s="67"/>
      <c r="G189" s="67">
        <v>65</v>
      </c>
      <c r="H189" s="67"/>
      <c r="I189" s="67"/>
      <c r="J189" s="67">
        <v>672</v>
      </c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28"/>
      <c r="W189" s="28"/>
      <c r="X189" s="28"/>
      <c r="Y189" s="28"/>
      <c r="Z189" s="28"/>
    </row>
    <row r="190" spans="1:26">
      <c r="A190" s="64"/>
      <c r="B190" s="65" t="s">
        <v>54</v>
      </c>
      <c r="C190" s="66" t="s">
        <v>55</v>
      </c>
      <c r="D190" s="67"/>
      <c r="E190" s="68"/>
      <c r="F190" s="67"/>
      <c r="G190" s="67">
        <v>28777</v>
      </c>
      <c r="H190" s="67"/>
      <c r="I190" s="67"/>
      <c r="J190" s="67">
        <v>127349</v>
      </c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28"/>
      <c r="W190" s="28"/>
      <c r="X190" s="28"/>
      <c r="Y190" s="28"/>
      <c r="Z190" s="28"/>
    </row>
    <row r="191" spans="1:26" ht="36">
      <c r="A191" s="59">
        <v>45</v>
      </c>
      <c r="B191" s="60" t="s">
        <v>84</v>
      </c>
      <c r="C191" s="61">
        <v>9.0038</v>
      </c>
      <c r="D191" s="62">
        <v>124.01</v>
      </c>
      <c r="E191" s="63"/>
      <c r="F191" s="62" t="s">
        <v>85</v>
      </c>
      <c r="G191" s="62">
        <v>1117</v>
      </c>
      <c r="H191" s="62"/>
      <c r="I191" s="62" t="s">
        <v>297</v>
      </c>
      <c r="J191" s="62">
        <v>8004</v>
      </c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 t="s">
        <v>298</v>
      </c>
      <c r="V191" s="28"/>
      <c r="W191" s="28"/>
      <c r="X191" s="28"/>
      <c r="Y191" s="28"/>
      <c r="Z191" s="28"/>
    </row>
    <row r="192" spans="1:26">
      <c r="A192" s="64"/>
      <c r="B192" s="65" t="s">
        <v>299</v>
      </c>
      <c r="C192" s="66" t="s">
        <v>51</v>
      </c>
      <c r="D192" s="67"/>
      <c r="E192" s="68"/>
      <c r="F192" s="67"/>
      <c r="G192" s="67">
        <v>245</v>
      </c>
      <c r="H192" s="67"/>
      <c r="I192" s="67"/>
      <c r="J192" s="67">
        <v>2721</v>
      </c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28"/>
      <c r="W192" s="28"/>
      <c r="X192" s="28"/>
      <c r="Y192" s="28"/>
      <c r="Z192" s="28"/>
    </row>
    <row r="193" spans="1:26">
      <c r="A193" s="64"/>
      <c r="B193" s="65" t="s">
        <v>300</v>
      </c>
      <c r="C193" s="66" t="s">
        <v>53</v>
      </c>
      <c r="D193" s="67"/>
      <c r="E193" s="68"/>
      <c r="F193" s="67"/>
      <c r="G193" s="67">
        <v>142</v>
      </c>
      <c r="H193" s="67"/>
      <c r="I193" s="67"/>
      <c r="J193" s="67">
        <v>1477</v>
      </c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28"/>
      <c r="W193" s="28"/>
      <c r="X193" s="28"/>
      <c r="Y193" s="28"/>
      <c r="Z193" s="28"/>
    </row>
    <row r="194" spans="1:26">
      <c r="A194" s="64"/>
      <c r="B194" s="65" t="s">
        <v>54</v>
      </c>
      <c r="C194" s="66" t="s">
        <v>55</v>
      </c>
      <c r="D194" s="67"/>
      <c r="E194" s="68"/>
      <c r="F194" s="67"/>
      <c r="G194" s="67">
        <v>1504</v>
      </c>
      <c r="H194" s="67"/>
      <c r="I194" s="67"/>
      <c r="J194" s="67">
        <v>12202</v>
      </c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28"/>
      <c r="W194" s="28"/>
      <c r="X194" s="28"/>
      <c r="Y194" s="28"/>
      <c r="Z194" s="28"/>
    </row>
    <row r="195" spans="1:26" ht="48">
      <c r="A195" s="59">
        <v>46</v>
      </c>
      <c r="B195" s="60" t="s">
        <v>90</v>
      </c>
      <c r="C195" s="61">
        <v>-9.5017499999999995</v>
      </c>
      <c r="D195" s="62">
        <v>2970</v>
      </c>
      <c r="E195" s="63" t="s">
        <v>91</v>
      </c>
      <c r="F195" s="62"/>
      <c r="G195" s="62">
        <v>-28220</v>
      </c>
      <c r="H195" s="62" t="s">
        <v>301</v>
      </c>
      <c r="I195" s="62"/>
      <c r="J195" s="62">
        <v>-122714</v>
      </c>
      <c r="K195" s="63" t="s">
        <v>302</v>
      </c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28"/>
      <c r="W195" s="28"/>
      <c r="X195" s="28"/>
      <c r="Y195" s="28"/>
      <c r="Z195" s="28"/>
    </row>
    <row r="196" spans="1:26" ht="48">
      <c r="A196" s="59">
        <v>47</v>
      </c>
      <c r="B196" s="60" t="s">
        <v>94</v>
      </c>
      <c r="C196" s="61">
        <v>9.5017499999999995</v>
      </c>
      <c r="D196" s="62">
        <v>3030</v>
      </c>
      <c r="E196" s="63" t="s">
        <v>95</v>
      </c>
      <c r="F196" s="62"/>
      <c r="G196" s="62">
        <v>28790</v>
      </c>
      <c r="H196" s="62" t="s">
        <v>303</v>
      </c>
      <c r="I196" s="62"/>
      <c r="J196" s="62">
        <v>127303</v>
      </c>
      <c r="K196" s="63" t="s">
        <v>304</v>
      </c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28"/>
      <c r="W196" s="28"/>
      <c r="X196" s="28"/>
      <c r="Y196" s="28"/>
      <c r="Z196" s="28"/>
    </row>
    <row r="197" spans="1:26" ht="84">
      <c r="A197" s="59">
        <v>48</v>
      </c>
      <c r="B197" s="60" t="s">
        <v>98</v>
      </c>
      <c r="C197" s="61" t="s">
        <v>305</v>
      </c>
      <c r="D197" s="62">
        <v>3218.43</v>
      </c>
      <c r="E197" s="63" t="s">
        <v>99</v>
      </c>
      <c r="F197" s="62" t="s">
        <v>100</v>
      </c>
      <c r="G197" s="62">
        <v>11876</v>
      </c>
      <c r="H197" s="62" t="s">
        <v>306</v>
      </c>
      <c r="I197" s="62" t="s">
        <v>307</v>
      </c>
      <c r="J197" s="62">
        <v>86005</v>
      </c>
      <c r="K197" s="63" t="s">
        <v>308</v>
      </c>
      <c r="L197" s="63"/>
      <c r="M197" s="63"/>
      <c r="N197" s="63"/>
      <c r="O197" s="63"/>
      <c r="P197" s="63"/>
      <c r="Q197" s="63"/>
      <c r="R197" s="63"/>
      <c r="S197" s="63"/>
      <c r="T197" s="63"/>
      <c r="U197" s="63" t="s">
        <v>309</v>
      </c>
      <c r="V197" s="28"/>
      <c r="W197" s="28"/>
      <c r="X197" s="28"/>
      <c r="Y197" s="28"/>
      <c r="Z197" s="28"/>
    </row>
    <row r="198" spans="1:26" ht="24">
      <c r="A198" s="64"/>
      <c r="B198" s="65" t="s">
        <v>310</v>
      </c>
      <c r="C198" s="66" t="s">
        <v>66</v>
      </c>
      <c r="D198" s="67"/>
      <c r="E198" s="68"/>
      <c r="F198" s="67"/>
      <c r="G198" s="67">
        <v>4105</v>
      </c>
      <c r="H198" s="67"/>
      <c r="I198" s="67"/>
      <c r="J198" s="67">
        <v>45563</v>
      </c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28"/>
      <c r="W198" s="28"/>
      <c r="X198" s="28"/>
      <c r="Y198" s="28"/>
      <c r="Z198" s="28"/>
    </row>
    <row r="199" spans="1:26" ht="24">
      <c r="A199" s="64"/>
      <c r="B199" s="65" t="s">
        <v>311</v>
      </c>
      <c r="C199" s="66" t="s">
        <v>68</v>
      </c>
      <c r="D199" s="67"/>
      <c r="E199" s="68"/>
      <c r="F199" s="67"/>
      <c r="G199" s="67">
        <v>2334</v>
      </c>
      <c r="H199" s="67"/>
      <c r="I199" s="67"/>
      <c r="J199" s="67">
        <v>24386</v>
      </c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28"/>
      <c r="W199" s="28"/>
      <c r="X199" s="28"/>
      <c r="Y199" s="28"/>
      <c r="Z199" s="28"/>
    </row>
    <row r="200" spans="1:26">
      <c r="A200" s="64"/>
      <c r="B200" s="65" t="s">
        <v>54</v>
      </c>
      <c r="C200" s="66" t="s">
        <v>55</v>
      </c>
      <c r="D200" s="67"/>
      <c r="E200" s="68"/>
      <c r="F200" s="67"/>
      <c r="G200" s="67">
        <v>18315</v>
      </c>
      <c r="H200" s="67"/>
      <c r="I200" s="67"/>
      <c r="J200" s="67">
        <v>155954</v>
      </c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28"/>
      <c r="W200" s="28"/>
      <c r="X200" s="28"/>
      <c r="Y200" s="28"/>
      <c r="Z200" s="28"/>
    </row>
    <row r="201" spans="1:26" ht="84">
      <c r="A201" s="59">
        <v>49</v>
      </c>
      <c r="B201" s="60" t="s">
        <v>107</v>
      </c>
      <c r="C201" s="61">
        <v>356.45400000000001</v>
      </c>
      <c r="D201" s="62">
        <v>511</v>
      </c>
      <c r="E201" s="63" t="s">
        <v>108</v>
      </c>
      <c r="F201" s="62"/>
      <c r="G201" s="62">
        <v>182148</v>
      </c>
      <c r="H201" s="62" t="s">
        <v>312</v>
      </c>
      <c r="I201" s="62"/>
      <c r="J201" s="62">
        <v>913171</v>
      </c>
      <c r="K201" s="63" t="s">
        <v>313</v>
      </c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28"/>
      <c r="W201" s="28"/>
      <c r="X201" s="28"/>
      <c r="Y201" s="28"/>
      <c r="Z201" s="28"/>
    </row>
    <row r="202" spans="1:26" ht="60">
      <c r="A202" s="59">
        <v>50</v>
      </c>
      <c r="B202" s="60" t="s">
        <v>111</v>
      </c>
      <c r="C202" s="61">
        <v>22.14</v>
      </c>
      <c r="D202" s="62">
        <v>8.92</v>
      </c>
      <c r="E202" s="63" t="s">
        <v>112</v>
      </c>
      <c r="F202" s="62">
        <v>3.59</v>
      </c>
      <c r="G202" s="62">
        <v>197</v>
      </c>
      <c r="H202" s="62" t="s">
        <v>314</v>
      </c>
      <c r="I202" s="62">
        <v>79</v>
      </c>
      <c r="J202" s="62">
        <v>1028</v>
      </c>
      <c r="K202" s="63" t="s">
        <v>315</v>
      </c>
      <c r="L202" s="63"/>
      <c r="M202" s="63"/>
      <c r="N202" s="63"/>
      <c r="O202" s="63"/>
      <c r="P202" s="63"/>
      <c r="Q202" s="63"/>
      <c r="R202" s="63"/>
      <c r="S202" s="63"/>
      <c r="T202" s="63"/>
      <c r="U202" s="63">
        <v>296</v>
      </c>
      <c r="V202" s="28"/>
      <c r="W202" s="28"/>
      <c r="X202" s="28"/>
      <c r="Y202" s="28"/>
      <c r="Z202" s="28"/>
    </row>
    <row r="203" spans="1:26">
      <c r="A203" s="64"/>
      <c r="B203" s="65" t="s">
        <v>316</v>
      </c>
      <c r="C203" s="66" t="s">
        <v>66</v>
      </c>
      <c r="D203" s="67"/>
      <c r="E203" s="68"/>
      <c r="F203" s="67"/>
      <c r="G203" s="67">
        <v>34</v>
      </c>
      <c r="H203" s="67"/>
      <c r="I203" s="67"/>
      <c r="J203" s="67">
        <v>381</v>
      </c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28"/>
      <c r="W203" s="28"/>
      <c r="X203" s="28"/>
      <c r="Y203" s="28"/>
      <c r="Z203" s="28"/>
    </row>
    <row r="204" spans="1:26" ht="24">
      <c r="A204" s="64"/>
      <c r="B204" s="65" t="s">
        <v>317</v>
      </c>
      <c r="C204" s="66" t="s">
        <v>68</v>
      </c>
      <c r="D204" s="67"/>
      <c r="E204" s="68"/>
      <c r="F204" s="67"/>
      <c r="G204" s="67">
        <v>19</v>
      </c>
      <c r="H204" s="67"/>
      <c r="I204" s="67"/>
      <c r="J204" s="67">
        <v>204</v>
      </c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28"/>
      <c r="W204" s="28"/>
      <c r="X204" s="28"/>
      <c r="Y204" s="28"/>
      <c r="Z204" s="28"/>
    </row>
    <row r="205" spans="1:26">
      <c r="A205" s="64"/>
      <c r="B205" s="65" t="s">
        <v>54</v>
      </c>
      <c r="C205" s="66" t="s">
        <v>55</v>
      </c>
      <c r="D205" s="67"/>
      <c r="E205" s="68"/>
      <c r="F205" s="67"/>
      <c r="G205" s="67">
        <v>250</v>
      </c>
      <c r="H205" s="67"/>
      <c r="I205" s="67"/>
      <c r="J205" s="67">
        <v>1613</v>
      </c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28"/>
      <c r="W205" s="28"/>
      <c r="X205" s="28"/>
      <c r="Y205" s="28"/>
      <c r="Z205" s="28"/>
    </row>
    <row r="206" spans="1:26" ht="84">
      <c r="A206" s="59">
        <v>51</v>
      </c>
      <c r="B206" s="60" t="s">
        <v>107</v>
      </c>
      <c r="C206" s="61">
        <v>267.89400000000001</v>
      </c>
      <c r="D206" s="62">
        <v>511</v>
      </c>
      <c r="E206" s="63" t="s">
        <v>108</v>
      </c>
      <c r="F206" s="62"/>
      <c r="G206" s="62">
        <v>136894</v>
      </c>
      <c r="H206" s="62" t="s">
        <v>318</v>
      </c>
      <c r="I206" s="62"/>
      <c r="J206" s="62">
        <v>686296</v>
      </c>
      <c r="K206" s="63" t="s">
        <v>319</v>
      </c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28"/>
      <c r="W206" s="28"/>
      <c r="X206" s="28"/>
      <c r="Y206" s="28"/>
      <c r="Z206" s="28"/>
    </row>
    <row r="207" spans="1:26" ht="72">
      <c r="A207" s="59">
        <v>52</v>
      </c>
      <c r="B207" s="60" t="s">
        <v>119</v>
      </c>
      <c r="C207" s="61">
        <v>0.43049999999999999</v>
      </c>
      <c r="D207" s="62">
        <v>2674.67</v>
      </c>
      <c r="E207" s="63" t="s">
        <v>120</v>
      </c>
      <c r="F207" s="62" t="s">
        <v>121</v>
      </c>
      <c r="G207" s="62">
        <v>1151</v>
      </c>
      <c r="H207" s="62" t="s">
        <v>320</v>
      </c>
      <c r="I207" s="62" t="s">
        <v>321</v>
      </c>
      <c r="J207" s="62">
        <v>6733</v>
      </c>
      <c r="K207" s="63" t="s">
        <v>322</v>
      </c>
      <c r="L207" s="63"/>
      <c r="M207" s="63"/>
      <c r="N207" s="63"/>
      <c r="O207" s="63"/>
      <c r="P207" s="63"/>
      <c r="Q207" s="63"/>
      <c r="R207" s="63"/>
      <c r="S207" s="63"/>
      <c r="T207" s="63"/>
      <c r="U207" s="63" t="s">
        <v>323</v>
      </c>
      <c r="V207" s="28"/>
      <c r="W207" s="28"/>
      <c r="X207" s="28"/>
      <c r="Y207" s="28"/>
      <c r="Z207" s="28"/>
    </row>
    <row r="208" spans="1:26">
      <c r="A208" s="64"/>
      <c r="B208" s="65" t="s">
        <v>324</v>
      </c>
      <c r="C208" s="66" t="s">
        <v>66</v>
      </c>
      <c r="D208" s="67"/>
      <c r="E208" s="68"/>
      <c r="F208" s="67"/>
      <c r="G208" s="67">
        <v>237</v>
      </c>
      <c r="H208" s="67"/>
      <c r="I208" s="67"/>
      <c r="J208" s="67">
        <v>2624</v>
      </c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28"/>
      <c r="W208" s="28"/>
      <c r="X208" s="28"/>
      <c r="Y208" s="28"/>
      <c r="Z208" s="28"/>
    </row>
    <row r="209" spans="1:26" ht="24">
      <c r="A209" s="64"/>
      <c r="B209" s="65" t="s">
        <v>325</v>
      </c>
      <c r="C209" s="66" t="s">
        <v>68</v>
      </c>
      <c r="D209" s="67"/>
      <c r="E209" s="68"/>
      <c r="F209" s="67"/>
      <c r="G209" s="67">
        <v>135</v>
      </c>
      <c r="H209" s="67"/>
      <c r="I209" s="67"/>
      <c r="J209" s="67">
        <v>1404</v>
      </c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28"/>
      <c r="W209" s="28"/>
      <c r="X209" s="28"/>
      <c r="Y209" s="28"/>
      <c r="Z209" s="28"/>
    </row>
    <row r="210" spans="1:26">
      <c r="A210" s="64"/>
      <c r="B210" s="65" t="s">
        <v>54</v>
      </c>
      <c r="C210" s="66" t="s">
        <v>55</v>
      </c>
      <c r="D210" s="67"/>
      <c r="E210" s="68"/>
      <c r="F210" s="67"/>
      <c r="G210" s="67">
        <v>1523</v>
      </c>
      <c r="H210" s="67"/>
      <c r="I210" s="67"/>
      <c r="J210" s="67">
        <v>10761</v>
      </c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28"/>
      <c r="W210" s="28"/>
      <c r="X210" s="28"/>
      <c r="Y210" s="28"/>
      <c r="Z210" s="28"/>
    </row>
    <row r="211" spans="1:26" ht="36">
      <c r="A211" s="59">
        <v>53</v>
      </c>
      <c r="B211" s="60" t="s">
        <v>56</v>
      </c>
      <c r="C211" s="61">
        <v>52.521000000000001</v>
      </c>
      <c r="D211" s="62"/>
      <c r="E211" s="63"/>
      <c r="F211" s="62"/>
      <c r="G211" s="62"/>
      <c r="H211" s="62"/>
      <c r="I211" s="62"/>
      <c r="J211" s="62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28"/>
      <c r="W211" s="28"/>
      <c r="X211" s="28"/>
      <c r="Y211" s="28"/>
      <c r="Z211" s="28"/>
    </row>
    <row r="212" spans="1:26" ht="48">
      <c r="A212" s="59">
        <v>54</v>
      </c>
      <c r="B212" s="60" t="s">
        <v>128</v>
      </c>
      <c r="C212" s="61">
        <v>1.4999999999999999E-2</v>
      </c>
      <c r="D212" s="62">
        <v>23606.05</v>
      </c>
      <c r="E212" s="63">
        <v>20886.47</v>
      </c>
      <c r="F212" s="62" t="s">
        <v>129</v>
      </c>
      <c r="G212" s="62">
        <v>354</v>
      </c>
      <c r="H212" s="62">
        <v>313</v>
      </c>
      <c r="I212" s="62" t="s">
        <v>326</v>
      </c>
      <c r="J212" s="62">
        <v>4355</v>
      </c>
      <c r="K212" s="63">
        <v>4093</v>
      </c>
      <c r="L212" s="63"/>
      <c r="M212" s="63"/>
      <c r="N212" s="63"/>
      <c r="O212" s="63"/>
      <c r="P212" s="63"/>
      <c r="Q212" s="63"/>
      <c r="R212" s="63"/>
      <c r="S212" s="63"/>
      <c r="T212" s="63"/>
      <c r="U212" s="63" t="s">
        <v>327</v>
      </c>
      <c r="V212" s="28"/>
      <c r="W212" s="28"/>
      <c r="X212" s="28"/>
      <c r="Y212" s="28"/>
      <c r="Z212" s="28"/>
    </row>
    <row r="213" spans="1:26">
      <c r="A213" s="64"/>
      <c r="B213" s="65" t="s">
        <v>328</v>
      </c>
      <c r="C213" s="66" t="s">
        <v>133</v>
      </c>
      <c r="D213" s="67"/>
      <c r="E213" s="68"/>
      <c r="F213" s="67"/>
      <c r="G213" s="67">
        <v>302</v>
      </c>
      <c r="H213" s="67"/>
      <c r="I213" s="67"/>
      <c r="J213" s="67">
        <v>3356</v>
      </c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28"/>
      <c r="W213" s="28"/>
      <c r="X213" s="28"/>
      <c r="Y213" s="28"/>
      <c r="Z213" s="28"/>
    </row>
    <row r="214" spans="1:26" ht="24">
      <c r="A214" s="64"/>
      <c r="B214" s="65" t="s">
        <v>329</v>
      </c>
      <c r="C214" s="66" t="s">
        <v>135</v>
      </c>
      <c r="D214" s="67"/>
      <c r="E214" s="68"/>
      <c r="F214" s="67"/>
      <c r="G214" s="67">
        <v>135</v>
      </c>
      <c r="H214" s="67"/>
      <c r="I214" s="67"/>
      <c r="J214" s="67">
        <v>1413</v>
      </c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28"/>
      <c r="W214" s="28"/>
      <c r="X214" s="28"/>
      <c r="Y214" s="28"/>
      <c r="Z214" s="28"/>
    </row>
    <row r="215" spans="1:26">
      <c r="A215" s="64"/>
      <c r="B215" s="65" t="s">
        <v>54</v>
      </c>
      <c r="C215" s="66" t="s">
        <v>55</v>
      </c>
      <c r="D215" s="67"/>
      <c r="E215" s="68"/>
      <c r="F215" s="67"/>
      <c r="G215" s="67">
        <v>791</v>
      </c>
      <c r="H215" s="67"/>
      <c r="I215" s="67"/>
      <c r="J215" s="67">
        <v>9124</v>
      </c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28"/>
      <c r="W215" s="28"/>
      <c r="X215" s="28"/>
      <c r="Y215" s="28"/>
      <c r="Z215" s="28"/>
    </row>
    <row r="216" spans="1:26" ht="17.850000000000001" customHeight="1">
      <c r="A216" s="116" t="s">
        <v>330</v>
      </c>
      <c r="B216" s="117"/>
      <c r="C216" s="117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28"/>
      <c r="W216" s="28"/>
      <c r="X216" s="28"/>
      <c r="Y216" s="28"/>
      <c r="Z216" s="28"/>
    </row>
    <row r="217" spans="1:26" ht="72">
      <c r="A217" s="59">
        <v>55</v>
      </c>
      <c r="B217" s="60" t="s">
        <v>215</v>
      </c>
      <c r="C217" s="61" t="s">
        <v>331</v>
      </c>
      <c r="D217" s="62">
        <v>604.09</v>
      </c>
      <c r="E217" s="63" t="s">
        <v>217</v>
      </c>
      <c r="F217" s="62" t="s">
        <v>218</v>
      </c>
      <c r="G217" s="62">
        <v>5392</v>
      </c>
      <c r="H217" s="62" t="s">
        <v>332</v>
      </c>
      <c r="I217" s="62" t="s">
        <v>333</v>
      </c>
      <c r="J217" s="62">
        <v>49402</v>
      </c>
      <c r="K217" s="63" t="s">
        <v>334</v>
      </c>
      <c r="L217" s="63"/>
      <c r="M217" s="63"/>
      <c r="N217" s="63"/>
      <c r="O217" s="63"/>
      <c r="P217" s="63"/>
      <c r="Q217" s="63"/>
      <c r="R217" s="63"/>
      <c r="S217" s="63"/>
      <c r="T217" s="63"/>
      <c r="U217" s="63" t="s">
        <v>335</v>
      </c>
      <c r="V217" s="28"/>
      <c r="W217" s="28"/>
      <c r="X217" s="28"/>
      <c r="Y217" s="28"/>
      <c r="Z217" s="28"/>
    </row>
    <row r="218" spans="1:26" ht="24">
      <c r="A218" s="64"/>
      <c r="B218" s="65" t="s">
        <v>336</v>
      </c>
      <c r="C218" s="66" t="s">
        <v>66</v>
      </c>
      <c r="D218" s="67"/>
      <c r="E218" s="68"/>
      <c r="F218" s="67"/>
      <c r="G218" s="67">
        <v>4092</v>
      </c>
      <c r="H218" s="67"/>
      <c r="I218" s="67"/>
      <c r="J218" s="67">
        <v>45401</v>
      </c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28"/>
      <c r="W218" s="28"/>
      <c r="X218" s="28"/>
      <c r="Y218" s="28"/>
      <c r="Z218" s="28"/>
    </row>
    <row r="219" spans="1:26" ht="24">
      <c r="A219" s="64"/>
      <c r="B219" s="65" t="s">
        <v>337</v>
      </c>
      <c r="C219" s="66" t="s">
        <v>68</v>
      </c>
      <c r="D219" s="67"/>
      <c r="E219" s="68"/>
      <c r="F219" s="67"/>
      <c r="G219" s="67">
        <v>2327</v>
      </c>
      <c r="H219" s="67"/>
      <c r="I219" s="67"/>
      <c r="J219" s="67">
        <v>24299</v>
      </c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28"/>
      <c r="W219" s="28"/>
      <c r="X219" s="28"/>
      <c r="Y219" s="28"/>
      <c r="Z219" s="28"/>
    </row>
    <row r="220" spans="1:26">
      <c r="A220" s="64"/>
      <c r="B220" s="65" t="s">
        <v>54</v>
      </c>
      <c r="C220" s="66" t="s">
        <v>55</v>
      </c>
      <c r="D220" s="67"/>
      <c r="E220" s="68"/>
      <c r="F220" s="67"/>
      <c r="G220" s="67">
        <v>11811</v>
      </c>
      <c r="H220" s="67"/>
      <c r="I220" s="67"/>
      <c r="J220" s="67">
        <v>119102</v>
      </c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28"/>
      <c r="W220" s="28"/>
      <c r="X220" s="28"/>
      <c r="Y220" s="28"/>
      <c r="Z220" s="28"/>
    </row>
    <row r="221" spans="1:26" ht="72">
      <c r="A221" s="59">
        <v>56</v>
      </c>
      <c r="B221" s="60" t="s">
        <v>338</v>
      </c>
      <c r="C221" s="61" t="s">
        <v>339</v>
      </c>
      <c r="D221" s="62">
        <v>16.93</v>
      </c>
      <c r="E221" s="63">
        <v>5.77</v>
      </c>
      <c r="F221" s="62" t="s">
        <v>227</v>
      </c>
      <c r="G221" s="62">
        <v>-151</v>
      </c>
      <c r="H221" s="62">
        <v>-51</v>
      </c>
      <c r="I221" s="62" t="s">
        <v>340</v>
      </c>
      <c r="J221" s="62">
        <v>-1145</v>
      </c>
      <c r="K221" s="63">
        <v>-673</v>
      </c>
      <c r="L221" s="63"/>
      <c r="M221" s="63"/>
      <c r="N221" s="63"/>
      <c r="O221" s="63"/>
      <c r="P221" s="63"/>
      <c r="Q221" s="63"/>
      <c r="R221" s="63"/>
      <c r="S221" s="63"/>
      <c r="T221" s="63"/>
      <c r="U221" s="63" t="s">
        <v>341</v>
      </c>
      <c r="V221" s="28"/>
      <c r="W221" s="28"/>
      <c r="X221" s="28"/>
      <c r="Y221" s="28"/>
      <c r="Z221" s="28"/>
    </row>
    <row r="222" spans="1:26">
      <c r="A222" s="64"/>
      <c r="B222" s="65" t="s">
        <v>342</v>
      </c>
      <c r="C222" s="66" t="s">
        <v>66</v>
      </c>
      <c r="D222" s="67"/>
      <c r="E222" s="68"/>
      <c r="F222" s="67"/>
      <c r="G222" s="67">
        <v>-88</v>
      </c>
      <c r="H222" s="67"/>
      <c r="I222" s="67"/>
      <c r="J222" s="67">
        <v>-984</v>
      </c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28"/>
      <c r="W222" s="28"/>
      <c r="X222" s="28"/>
      <c r="Y222" s="28"/>
      <c r="Z222" s="28"/>
    </row>
    <row r="223" spans="1:26" ht="24">
      <c r="A223" s="64"/>
      <c r="B223" s="65" t="s">
        <v>343</v>
      </c>
      <c r="C223" s="66" t="s">
        <v>68</v>
      </c>
      <c r="D223" s="67"/>
      <c r="E223" s="68"/>
      <c r="F223" s="67"/>
      <c r="G223" s="67">
        <v>-50</v>
      </c>
      <c r="H223" s="67"/>
      <c r="I223" s="67"/>
      <c r="J223" s="67">
        <v>-526</v>
      </c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28"/>
      <c r="W223" s="28"/>
      <c r="X223" s="28"/>
      <c r="Y223" s="28"/>
      <c r="Z223" s="28"/>
    </row>
    <row r="224" spans="1:26">
      <c r="A224" s="64"/>
      <c r="B224" s="65" t="s">
        <v>54</v>
      </c>
      <c r="C224" s="66" t="s">
        <v>55</v>
      </c>
      <c r="D224" s="67"/>
      <c r="E224" s="68"/>
      <c r="F224" s="67"/>
      <c r="G224" s="67">
        <v>-289</v>
      </c>
      <c r="H224" s="67"/>
      <c r="I224" s="67"/>
      <c r="J224" s="67">
        <v>-2655</v>
      </c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28"/>
      <c r="W224" s="28"/>
      <c r="X224" s="28"/>
      <c r="Y224" s="28"/>
      <c r="Z224" s="28"/>
    </row>
    <row r="225" spans="1:26" ht="60">
      <c r="A225" s="59">
        <v>57</v>
      </c>
      <c r="B225" s="60" t="s">
        <v>232</v>
      </c>
      <c r="C225" s="61" t="s">
        <v>344</v>
      </c>
      <c r="D225" s="62">
        <v>122</v>
      </c>
      <c r="E225" s="63" t="s">
        <v>71</v>
      </c>
      <c r="F225" s="62"/>
      <c r="G225" s="62">
        <v>15091</v>
      </c>
      <c r="H225" s="62" t="s">
        <v>345</v>
      </c>
      <c r="I225" s="62"/>
      <c r="J225" s="62">
        <v>66462</v>
      </c>
      <c r="K225" s="63" t="s">
        <v>346</v>
      </c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28"/>
      <c r="W225" s="28"/>
      <c r="X225" s="28"/>
      <c r="Y225" s="28"/>
      <c r="Z225" s="28"/>
    </row>
    <row r="226" spans="1:26" ht="84">
      <c r="A226" s="59">
        <v>58</v>
      </c>
      <c r="B226" s="60" t="s">
        <v>236</v>
      </c>
      <c r="C226" s="61" t="s">
        <v>331</v>
      </c>
      <c r="D226" s="62">
        <v>334.55</v>
      </c>
      <c r="E226" s="63" t="s">
        <v>237</v>
      </c>
      <c r="F226" s="62" t="s">
        <v>238</v>
      </c>
      <c r="G226" s="62">
        <v>2986</v>
      </c>
      <c r="H226" s="62" t="s">
        <v>347</v>
      </c>
      <c r="I226" s="62" t="s">
        <v>348</v>
      </c>
      <c r="J226" s="62">
        <v>22912</v>
      </c>
      <c r="K226" s="63" t="s">
        <v>349</v>
      </c>
      <c r="L226" s="63"/>
      <c r="M226" s="63"/>
      <c r="N226" s="63"/>
      <c r="O226" s="63"/>
      <c r="P226" s="63"/>
      <c r="Q226" s="63"/>
      <c r="R226" s="63"/>
      <c r="S226" s="63"/>
      <c r="T226" s="63"/>
      <c r="U226" s="63" t="s">
        <v>350</v>
      </c>
      <c r="V226" s="28"/>
      <c r="W226" s="28"/>
      <c r="X226" s="28"/>
      <c r="Y226" s="28"/>
      <c r="Z226" s="28"/>
    </row>
    <row r="227" spans="1:26" ht="24">
      <c r="A227" s="64"/>
      <c r="B227" s="65" t="s">
        <v>351</v>
      </c>
      <c r="C227" s="66" t="s">
        <v>66</v>
      </c>
      <c r="D227" s="67"/>
      <c r="E227" s="68"/>
      <c r="F227" s="67"/>
      <c r="G227" s="67">
        <v>1578</v>
      </c>
      <c r="H227" s="67"/>
      <c r="I227" s="67"/>
      <c r="J227" s="67">
        <v>17509</v>
      </c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28"/>
      <c r="W227" s="28"/>
      <c r="X227" s="28"/>
      <c r="Y227" s="28"/>
      <c r="Z227" s="28"/>
    </row>
    <row r="228" spans="1:26" ht="24">
      <c r="A228" s="64"/>
      <c r="B228" s="65" t="s">
        <v>352</v>
      </c>
      <c r="C228" s="66" t="s">
        <v>68</v>
      </c>
      <c r="D228" s="67"/>
      <c r="E228" s="68"/>
      <c r="F228" s="67"/>
      <c r="G228" s="67">
        <v>897</v>
      </c>
      <c r="H228" s="67"/>
      <c r="I228" s="67"/>
      <c r="J228" s="67">
        <v>9371</v>
      </c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28"/>
      <c r="W228" s="28"/>
      <c r="X228" s="28"/>
      <c r="Y228" s="28"/>
      <c r="Z228" s="28"/>
    </row>
    <row r="229" spans="1:26">
      <c r="A229" s="64"/>
      <c r="B229" s="65" t="s">
        <v>54</v>
      </c>
      <c r="C229" s="66" t="s">
        <v>55</v>
      </c>
      <c r="D229" s="67"/>
      <c r="E229" s="68"/>
      <c r="F229" s="67"/>
      <c r="G229" s="67">
        <v>5461</v>
      </c>
      <c r="H229" s="67"/>
      <c r="I229" s="67"/>
      <c r="J229" s="67">
        <v>49792</v>
      </c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28"/>
      <c r="W229" s="28"/>
      <c r="X229" s="28"/>
      <c r="Y229" s="28"/>
      <c r="Z229" s="28"/>
    </row>
    <row r="230" spans="1:26" ht="84">
      <c r="A230" s="59">
        <v>59</v>
      </c>
      <c r="B230" s="60" t="s">
        <v>107</v>
      </c>
      <c r="C230" s="61">
        <v>84.887</v>
      </c>
      <c r="D230" s="62">
        <v>511</v>
      </c>
      <c r="E230" s="63" t="s">
        <v>108</v>
      </c>
      <c r="F230" s="62"/>
      <c r="G230" s="62">
        <v>43377</v>
      </c>
      <c r="H230" s="62" t="s">
        <v>353</v>
      </c>
      <c r="I230" s="62"/>
      <c r="J230" s="62">
        <v>217465</v>
      </c>
      <c r="K230" s="63" t="s">
        <v>354</v>
      </c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28"/>
      <c r="W230" s="28"/>
      <c r="X230" s="28"/>
      <c r="Y230" s="28"/>
      <c r="Z230" s="28"/>
    </row>
    <row r="231" spans="1:26" ht="48">
      <c r="A231" s="59">
        <v>60</v>
      </c>
      <c r="B231" s="60" t="s">
        <v>247</v>
      </c>
      <c r="C231" s="61">
        <v>11.9</v>
      </c>
      <c r="D231" s="62">
        <v>4686.8100000000004</v>
      </c>
      <c r="E231" s="63" t="s">
        <v>248</v>
      </c>
      <c r="F231" s="62" t="s">
        <v>249</v>
      </c>
      <c r="G231" s="62">
        <v>55773</v>
      </c>
      <c r="H231" s="62" t="s">
        <v>355</v>
      </c>
      <c r="I231" s="62" t="s">
        <v>356</v>
      </c>
      <c r="J231" s="62">
        <v>348574</v>
      </c>
      <c r="K231" s="63" t="s">
        <v>357</v>
      </c>
      <c r="L231" s="63"/>
      <c r="M231" s="63"/>
      <c r="N231" s="63"/>
      <c r="O231" s="63"/>
      <c r="P231" s="63"/>
      <c r="Q231" s="63"/>
      <c r="R231" s="63"/>
      <c r="S231" s="63"/>
      <c r="T231" s="63"/>
      <c r="U231" s="63" t="s">
        <v>358</v>
      </c>
      <c r="V231" s="28"/>
      <c r="W231" s="28"/>
      <c r="X231" s="28"/>
      <c r="Y231" s="28"/>
      <c r="Z231" s="28"/>
    </row>
    <row r="232" spans="1:26" ht="24">
      <c r="A232" s="64"/>
      <c r="B232" s="65" t="s">
        <v>359</v>
      </c>
      <c r="C232" s="66" t="s">
        <v>66</v>
      </c>
      <c r="D232" s="67"/>
      <c r="E232" s="68"/>
      <c r="F232" s="67"/>
      <c r="G232" s="67">
        <v>13930</v>
      </c>
      <c r="H232" s="67"/>
      <c r="I232" s="67"/>
      <c r="J232" s="67">
        <v>154589</v>
      </c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28"/>
      <c r="W232" s="28"/>
      <c r="X232" s="28"/>
      <c r="Y232" s="28"/>
      <c r="Z232" s="28"/>
    </row>
    <row r="233" spans="1:26" ht="24">
      <c r="A233" s="64"/>
      <c r="B233" s="65" t="s">
        <v>360</v>
      </c>
      <c r="C233" s="66" t="s">
        <v>68</v>
      </c>
      <c r="D233" s="67"/>
      <c r="E233" s="68"/>
      <c r="F233" s="67"/>
      <c r="G233" s="67">
        <v>7922</v>
      </c>
      <c r="H233" s="67"/>
      <c r="I233" s="67"/>
      <c r="J233" s="67">
        <v>82738</v>
      </c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28"/>
      <c r="W233" s="28"/>
      <c r="X233" s="28"/>
      <c r="Y233" s="28"/>
      <c r="Z233" s="28"/>
    </row>
    <row r="234" spans="1:26">
      <c r="A234" s="64"/>
      <c r="B234" s="65" t="s">
        <v>54</v>
      </c>
      <c r="C234" s="66" t="s">
        <v>55</v>
      </c>
      <c r="D234" s="67"/>
      <c r="E234" s="68"/>
      <c r="F234" s="67"/>
      <c r="G234" s="67">
        <v>77625</v>
      </c>
      <c r="H234" s="67"/>
      <c r="I234" s="67"/>
      <c r="J234" s="67">
        <v>585901</v>
      </c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28"/>
      <c r="W234" s="28"/>
      <c r="X234" s="28"/>
      <c r="Y234" s="28"/>
      <c r="Z234" s="28"/>
    </row>
    <row r="235" spans="1:26" ht="48">
      <c r="A235" s="59">
        <v>61</v>
      </c>
      <c r="B235" s="60" t="s">
        <v>256</v>
      </c>
      <c r="C235" s="61">
        <v>1190</v>
      </c>
      <c r="D235" s="62">
        <v>60.67</v>
      </c>
      <c r="E235" s="63" t="s">
        <v>257</v>
      </c>
      <c r="F235" s="62"/>
      <c r="G235" s="62">
        <v>72197</v>
      </c>
      <c r="H235" s="62" t="s">
        <v>361</v>
      </c>
      <c r="I235" s="62"/>
      <c r="J235" s="62">
        <v>405695</v>
      </c>
      <c r="K235" s="63" t="s">
        <v>362</v>
      </c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28"/>
      <c r="W235" s="28"/>
      <c r="X235" s="28"/>
      <c r="Y235" s="28"/>
      <c r="Z235" s="28"/>
    </row>
    <row r="236" spans="1:26" ht="72">
      <c r="A236" s="59">
        <v>62</v>
      </c>
      <c r="B236" s="60" t="s">
        <v>119</v>
      </c>
      <c r="C236" s="61">
        <v>0.29749999999999999</v>
      </c>
      <c r="D236" s="62">
        <v>2674.67</v>
      </c>
      <c r="E236" s="63" t="s">
        <v>120</v>
      </c>
      <c r="F236" s="62" t="s">
        <v>121</v>
      </c>
      <c r="G236" s="62">
        <v>796</v>
      </c>
      <c r="H236" s="62" t="s">
        <v>363</v>
      </c>
      <c r="I236" s="62" t="s">
        <v>364</v>
      </c>
      <c r="J236" s="62">
        <v>4653</v>
      </c>
      <c r="K236" s="63" t="s">
        <v>365</v>
      </c>
      <c r="L236" s="63"/>
      <c r="M236" s="63"/>
      <c r="N236" s="63"/>
      <c r="O236" s="63"/>
      <c r="P236" s="63"/>
      <c r="Q236" s="63"/>
      <c r="R236" s="63"/>
      <c r="S236" s="63"/>
      <c r="T236" s="63"/>
      <c r="U236" s="63" t="s">
        <v>366</v>
      </c>
      <c r="V236" s="28"/>
      <c r="W236" s="28"/>
      <c r="X236" s="28"/>
      <c r="Y236" s="28"/>
      <c r="Z236" s="28"/>
    </row>
    <row r="237" spans="1:26">
      <c r="A237" s="64"/>
      <c r="B237" s="65" t="s">
        <v>367</v>
      </c>
      <c r="C237" s="66" t="s">
        <v>66</v>
      </c>
      <c r="D237" s="67"/>
      <c r="E237" s="68"/>
      <c r="F237" s="67"/>
      <c r="G237" s="67">
        <v>163</v>
      </c>
      <c r="H237" s="67"/>
      <c r="I237" s="67"/>
      <c r="J237" s="67">
        <v>1813</v>
      </c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28"/>
      <c r="W237" s="28"/>
      <c r="X237" s="28"/>
      <c r="Y237" s="28"/>
      <c r="Z237" s="28"/>
    </row>
    <row r="238" spans="1:26" ht="24">
      <c r="A238" s="64"/>
      <c r="B238" s="65" t="s">
        <v>368</v>
      </c>
      <c r="C238" s="66" t="s">
        <v>68</v>
      </c>
      <c r="D238" s="67"/>
      <c r="E238" s="68"/>
      <c r="F238" s="67"/>
      <c r="G238" s="67">
        <v>93</v>
      </c>
      <c r="H238" s="67"/>
      <c r="I238" s="67"/>
      <c r="J238" s="67">
        <v>970</v>
      </c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28"/>
      <c r="W238" s="28"/>
      <c r="X238" s="28"/>
      <c r="Y238" s="28"/>
      <c r="Z238" s="28"/>
    </row>
    <row r="239" spans="1:26">
      <c r="A239" s="64"/>
      <c r="B239" s="65" t="s">
        <v>54</v>
      </c>
      <c r="C239" s="66" t="s">
        <v>55</v>
      </c>
      <c r="D239" s="67"/>
      <c r="E239" s="68"/>
      <c r="F239" s="67"/>
      <c r="G239" s="67">
        <v>1052</v>
      </c>
      <c r="H239" s="67"/>
      <c r="I239" s="67"/>
      <c r="J239" s="67">
        <v>7436</v>
      </c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28"/>
      <c r="W239" s="28"/>
      <c r="X239" s="28"/>
      <c r="Y239" s="28"/>
      <c r="Z239" s="28"/>
    </row>
    <row r="240" spans="1:26" ht="48">
      <c r="A240" s="78">
        <v>63</v>
      </c>
      <c r="B240" s="79" t="s">
        <v>369</v>
      </c>
      <c r="C240" s="80" t="s">
        <v>370</v>
      </c>
      <c r="D240" s="81">
        <v>97</v>
      </c>
      <c r="E240" s="82" t="s">
        <v>371</v>
      </c>
      <c r="F240" s="81"/>
      <c r="G240" s="81">
        <v>3521</v>
      </c>
      <c r="H240" s="81" t="s">
        <v>372</v>
      </c>
      <c r="I240" s="81"/>
      <c r="J240" s="81">
        <v>14325</v>
      </c>
      <c r="K240" s="82" t="s">
        <v>373</v>
      </c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28"/>
      <c r="W240" s="28"/>
      <c r="X240" s="28"/>
      <c r="Y240" s="28"/>
      <c r="Z240" s="28"/>
    </row>
    <row r="241" spans="1:26" ht="36">
      <c r="A241" s="118" t="s">
        <v>136</v>
      </c>
      <c r="B241" s="119"/>
      <c r="C241" s="119"/>
      <c r="D241" s="119"/>
      <c r="E241" s="119"/>
      <c r="F241" s="119"/>
      <c r="G241" s="62">
        <v>663025</v>
      </c>
      <c r="H241" s="62" t="s">
        <v>374</v>
      </c>
      <c r="I241" s="62" t="s">
        <v>375</v>
      </c>
      <c r="J241" s="62">
        <v>3414109</v>
      </c>
      <c r="K241" s="63" t="s">
        <v>376</v>
      </c>
      <c r="L241" s="63"/>
      <c r="M241" s="63"/>
      <c r="N241" s="63"/>
      <c r="O241" s="63"/>
      <c r="P241" s="63"/>
      <c r="Q241" s="63"/>
      <c r="R241" s="63"/>
      <c r="S241" s="63"/>
      <c r="T241" s="63"/>
      <c r="U241" s="63" t="s">
        <v>377</v>
      </c>
      <c r="V241" s="28"/>
      <c r="W241" s="28"/>
      <c r="X241" s="28"/>
      <c r="Y241" s="28"/>
      <c r="Z241" s="28"/>
    </row>
    <row r="242" spans="1:26">
      <c r="A242" s="118" t="s">
        <v>141</v>
      </c>
      <c r="B242" s="119"/>
      <c r="C242" s="119"/>
      <c r="D242" s="119"/>
      <c r="E242" s="119"/>
      <c r="F242" s="119"/>
      <c r="G242" s="62"/>
      <c r="H242" s="62"/>
      <c r="I242" s="62"/>
      <c r="J242" s="62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28"/>
      <c r="W242" s="28"/>
      <c r="X242" s="28"/>
      <c r="Y242" s="28"/>
      <c r="Z242" s="28"/>
    </row>
    <row r="243" spans="1:26">
      <c r="A243" s="118" t="s">
        <v>142</v>
      </c>
      <c r="B243" s="119"/>
      <c r="C243" s="119"/>
      <c r="D243" s="119"/>
      <c r="E243" s="119"/>
      <c r="F243" s="119"/>
      <c r="G243" s="62">
        <v>20892</v>
      </c>
      <c r="H243" s="62"/>
      <c r="I243" s="62"/>
      <c r="J243" s="62">
        <v>272758</v>
      </c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28"/>
      <c r="W243" s="28"/>
      <c r="X243" s="28"/>
      <c r="Y243" s="28"/>
      <c r="Z243" s="28"/>
    </row>
    <row r="244" spans="1:26">
      <c r="A244" s="118" t="s">
        <v>143</v>
      </c>
      <c r="B244" s="119"/>
      <c r="C244" s="119"/>
      <c r="D244" s="119"/>
      <c r="E244" s="119"/>
      <c r="F244" s="119"/>
      <c r="G244" s="62">
        <v>592126</v>
      </c>
      <c r="H244" s="62"/>
      <c r="I244" s="62"/>
      <c r="J244" s="62">
        <v>2922915</v>
      </c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28"/>
      <c r="W244" s="28"/>
      <c r="X244" s="28"/>
      <c r="Y244" s="28"/>
      <c r="Z244" s="28"/>
    </row>
    <row r="245" spans="1:26">
      <c r="A245" s="118" t="s">
        <v>144</v>
      </c>
      <c r="B245" s="119"/>
      <c r="C245" s="119"/>
      <c r="D245" s="119"/>
      <c r="E245" s="119"/>
      <c r="F245" s="119"/>
      <c r="G245" s="62">
        <v>54222</v>
      </c>
      <c r="H245" s="62"/>
      <c r="I245" s="62"/>
      <c r="J245" s="62">
        <v>273470</v>
      </c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28"/>
      <c r="W245" s="28"/>
      <c r="X245" s="28"/>
      <c r="Y245" s="28"/>
      <c r="Z245" s="28"/>
    </row>
    <row r="246" spans="1:26">
      <c r="A246" s="127" t="s">
        <v>145</v>
      </c>
      <c r="B246" s="128"/>
      <c r="C246" s="128"/>
      <c r="D246" s="128"/>
      <c r="E246" s="128"/>
      <c r="F246" s="128"/>
      <c r="G246" s="74">
        <v>29067</v>
      </c>
      <c r="H246" s="74"/>
      <c r="I246" s="74"/>
      <c r="J246" s="74">
        <v>322568</v>
      </c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28"/>
      <c r="W246" s="28"/>
      <c r="X246" s="28"/>
      <c r="Y246" s="28"/>
      <c r="Z246" s="28"/>
    </row>
    <row r="247" spans="1:26">
      <c r="A247" s="127" t="s">
        <v>146</v>
      </c>
      <c r="B247" s="128"/>
      <c r="C247" s="128"/>
      <c r="D247" s="128"/>
      <c r="E247" s="128"/>
      <c r="F247" s="128"/>
      <c r="G247" s="74">
        <v>16503</v>
      </c>
      <c r="H247" s="74"/>
      <c r="I247" s="74"/>
      <c r="J247" s="74">
        <v>172365</v>
      </c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28"/>
      <c r="W247" s="28"/>
      <c r="X247" s="28"/>
      <c r="Y247" s="28"/>
      <c r="Z247" s="28"/>
    </row>
    <row r="248" spans="1:26" ht="26.1" customHeight="1">
      <c r="A248" s="127" t="s">
        <v>378</v>
      </c>
      <c r="B248" s="128"/>
      <c r="C248" s="128"/>
      <c r="D248" s="128"/>
      <c r="E248" s="128"/>
      <c r="F248" s="128"/>
      <c r="G248" s="74"/>
      <c r="H248" s="74"/>
      <c r="I248" s="74"/>
      <c r="J248" s="74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28"/>
      <c r="W248" s="28"/>
      <c r="X248" s="28"/>
      <c r="Y248" s="28"/>
      <c r="Z248" s="28"/>
    </row>
    <row r="249" spans="1:26">
      <c r="A249" s="118" t="s">
        <v>148</v>
      </c>
      <c r="B249" s="119"/>
      <c r="C249" s="119"/>
      <c r="D249" s="119"/>
      <c r="E249" s="119"/>
      <c r="F249" s="119"/>
      <c r="G249" s="62">
        <v>25947</v>
      </c>
      <c r="H249" s="62"/>
      <c r="I249" s="62"/>
      <c r="J249" s="62">
        <v>121287</v>
      </c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28"/>
      <c r="W249" s="28"/>
      <c r="X249" s="28"/>
      <c r="Y249" s="28"/>
      <c r="Z249" s="28"/>
    </row>
    <row r="250" spans="1:26">
      <c r="A250" s="118" t="s">
        <v>149</v>
      </c>
      <c r="B250" s="119"/>
      <c r="C250" s="119"/>
      <c r="D250" s="119"/>
      <c r="E250" s="119"/>
      <c r="F250" s="119"/>
      <c r="G250" s="62">
        <v>165664</v>
      </c>
      <c r="H250" s="62"/>
      <c r="I250" s="62"/>
      <c r="J250" s="62">
        <v>1209127</v>
      </c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28"/>
      <c r="W250" s="28"/>
      <c r="X250" s="28"/>
      <c r="Y250" s="28"/>
      <c r="Z250" s="28"/>
    </row>
    <row r="251" spans="1:26">
      <c r="A251" s="118" t="s">
        <v>150</v>
      </c>
      <c r="B251" s="119"/>
      <c r="C251" s="119"/>
      <c r="D251" s="119"/>
      <c r="E251" s="119"/>
      <c r="F251" s="119"/>
      <c r="G251" s="62">
        <v>516193</v>
      </c>
      <c r="H251" s="62"/>
      <c r="I251" s="62"/>
      <c r="J251" s="62">
        <v>2569504</v>
      </c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28"/>
      <c r="W251" s="28"/>
      <c r="X251" s="28"/>
      <c r="Y251" s="28"/>
      <c r="Z251" s="28"/>
    </row>
    <row r="252" spans="1:26">
      <c r="A252" s="118" t="s">
        <v>151</v>
      </c>
      <c r="B252" s="119"/>
      <c r="C252" s="119"/>
      <c r="D252" s="119"/>
      <c r="E252" s="119"/>
      <c r="F252" s="119"/>
      <c r="G252" s="62">
        <v>791</v>
      </c>
      <c r="H252" s="62"/>
      <c r="I252" s="62"/>
      <c r="J252" s="62">
        <v>9124</v>
      </c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28"/>
      <c r="W252" s="28"/>
      <c r="X252" s="28"/>
      <c r="Y252" s="28"/>
      <c r="Z252" s="28"/>
    </row>
    <row r="253" spans="1:26">
      <c r="A253" s="118" t="s">
        <v>152</v>
      </c>
      <c r="B253" s="119"/>
      <c r="C253" s="119"/>
      <c r="D253" s="119"/>
      <c r="E253" s="119"/>
      <c r="F253" s="119"/>
      <c r="G253" s="62">
        <v>708595</v>
      </c>
      <c r="H253" s="62"/>
      <c r="I253" s="62"/>
      <c r="J253" s="62">
        <v>3909042</v>
      </c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28"/>
      <c r="W253" s="28"/>
      <c r="X253" s="28"/>
      <c r="Y253" s="28"/>
      <c r="Z253" s="28"/>
    </row>
    <row r="254" spans="1:26" ht="26.1" customHeight="1">
      <c r="A254" s="125" t="s">
        <v>379</v>
      </c>
      <c r="B254" s="126"/>
      <c r="C254" s="126"/>
      <c r="D254" s="126"/>
      <c r="E254" s="126"/>
      <c r="F254" s="126"/>
      <c r="G254" s="76">
        <v>708595</v>
      </c>
      <c r="H254" s="76"/>
      <c r="I254" s="76"/>
      <c r="J254" s="76">
        <v>3909042</v>
      </c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28"/>
      <c r="W254" s="28"/>
      <c r="X254" s="28"/>
      <c r="Y254" s="28"/>
      <c r="Z254" s="28"/>
    </row>
    <row r="255" spans="1:26" ht="21" customHeight="1">
      <c r="A255" s="114" t="s">
        <v>380</v>
      </c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  <c r="T255" s="115"/>
      <c r="U255" s="115"/>
      <c r="V255" s="28"/>
      <c r="W255" s="28"/>
      <c r="X255" s="28"/>
      <c r="Y255" s="28"/>
      <c r="Z255" s="28"/>
    </row>
    <row r="256" spans="1:26" ht="72">
      <c r="A256" s="59">
        <v>64</v>
      </c>
      <c r="B256" s="60" t="s">
        <v>381</v>
      </c>
      <c r="C256" s="61">
        <v>1.2010000000000001</v>
      </c>
      <c r="D256" s="62">
        <v>3905.55</v>
      </c>
      <c r="E256" s="63" t="s">
        <v>59</v>
      </c>
      <c r="F256" s="62" t="s">
        <v>60</v>
      </c>
      <c r="G256" s="62">
        <v>4691</v>
      </c>
      <c r="H256" s="62" t="s">
        <v>382</v>
      </c>
      <c r="I256" s="62" t="s">
        <v>383</v>
      </c>
      <c r="J256" s="62">
        <v>28540</v>
      </c>
      <c r="K256" s="63" t="s">
        <v>384</v>
      </c>
      <c r="L256" s="63"/>
      <c r="M256" s="63"/>
      <c r="N256" s="63"/>
      <c r="O256" s="63"/>
      <c r="P256" s="63"/>
      <c r="Q256" s="63"/>
      <c r="R256" s="63"/>
      <c r="S256" s="63"/>
      <c r="T256" s="63"/>
      <c r="U256" s="63" t="s">
        <v>385</v>
      </c>
      <c r="V256" s="28"/>
      <c r="W256" s="28"/>
      <c r="X256" s="28"/>
      <c r="Y256" s="28"/>
      <c r="Z256" s="28"/>
    </row>
    <row r="257" spans="1:26">
      <c r="A257" s="64"/>
      <c r="B257" s="65" t="s">
        <v>386</v>
      </c>
      <c r="C257" s="66" t="s">
        <v>66</v>
      </c>
      <c r="D257" s="67"/>
      <c r="E257" s="68"/>
      <c r="F257" s="67"/>
      <c r="G257" s="67">
        <v>997</v>
      </c>
      <c r="H257" s="67"/>
      <c r="I257" s="67"/>
      <c r="J257" s="67">
        <v>11066</v>
      </c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28"/>
      <c r="W257" s="28"/>
      <c r="X257" s="28"/>
      <c r="Y257" s="28"/>
      <c r="Z257" s="28"/>
    </row>
    <row r="258" spans="1:26" ht="24">
      <c r="A258" s="64"/>
      <c r="B258" s="65" t="s">
        <v>387</v>
      </c>
      <c r="C258" s="66" t="s">
        <v>68</v>
      </c>
      <c r="D258" s="67"/>
      <c r="E258" s="68"/>
      <c r="F258" s="67"/>
      <c r="G258" s="67">
        <v>567</v>
      </c>
      <c r="H258" s="67"/>
      <c r="I258" s="67"/>
      <c r="J258" s="67">
        <v>5923</v>
      </c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28"/>
      <c r="W258" s="28"/>
      <c r="X258" s="28"/>
      <c r="Y258" s="28"/>
      <c r="Z258" s="28"/>
    </row>
    <row r="259" spans="1:26">
      <c r="A259" s="64"/>
      <c r="B259" s="65" t="s">
        <v>54</v>
      </c>
      <c r="C259" s="66" t="s">
        <v>55</v>
      </c>
      <c r="D259" s="67"/>
      <c r="E259" s="68"/>
      <c r="F259" s="67"/>
      <c r="G259" s="67">
        <v>6255</v>
      </c>
      <c r="H259" s="67"/>
      <c r="I259" s="67"/>
      <c r="J259" s="67">
        <v>45529</v>
      </c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28"/>
      <c r="W259" s="28"/>
      <c r="X259" s="28"/>
      <c r="Y259" s="28"/>
      <c r="Z259" s="28"/>
    </row>
    <row r="260" spans="1:26" ht="60">
      <c r="A260" s="59">
        <v>65</v>
      </c>
      <c r="B260" s="60" t="s">
        <v>69</v>
      </c>
      <c r="C260" s="61" t="s">
        <v>388</v>
      </c>
      <c r="D260" s="62">
        <v>122</v>
      </c>
      <c r="E260" s="63" t="s">
        <v>71</v>
      </c>
      <c r="F260" s="62"/>
      <c r="G260" s="62">
        <v>18462</v>
      </c>
      <c r="H260" s="62" t="s">
        <v>389</v>
      </c>
      <c r="I260" s="62"/>
      <c r="J260" s="62">
        <v>77374</v>
      </c>
      <c r="K260" s="63" t="s">
        <v>390</v>
      </c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28"/>
      <c r="W260" s="28"/>
      <c r="X260" s="28"/>
      <c r="Y260" s="28"/>
      <c r="Z260" s="28"/>
    </row>
    <row r="261" spans="1:26" ht="36">
      <c r="A261" s="59">
        <v>66</v>
      </c>
      <c r="B261" s="60" t="s">
        <v>391</v>
      </c>
      <c r="C261" s="61">
        <v>2.73</v>
      </c>
      <c r="D261" s="62">
        <v>3100.02</v>
      </c>
      <c r="E261" s="63" t="s">
        <v>76</v>
      </c>
      <c r="F261" s="62" t="s">
        <v>77</v>
      </c>
      <c r="G261" s="62">
        <v>8463</v>
      </c>
      <c r="H261" s="62" t="s">
        <v>392</v>
      </c>
      <c r="I261" s="62" t="s">
        <v>393</v>
      </c>
      <c r="J261" s="62">
        <v>37116</v>
      </c>
      <c r="K261" s="63" t="s">
        <v>394</v>
      </c>
      <c r="L261" s="63"/>
      <c r="M261" s="63"/>
      <c r="N261" s="63"/>
      <c r="O261" s="63"/>
      <c r="P261" s="63"/>
      <c r="Q261" s="63"/>
      <c r="R261" s="63"/>
      <c r="S261" s="63"/>
      <c r="T261" s="63"/>
      <c r="U261" s="63" t="s">
        <v>395</v>
      </c>
      <c r="V261" s="28"/>
      <c r="W261" s="28"/>
      <c r="X261" s="28"/>
      <c r="Y261" s="28"/>
      <c r="Z261" s="28"/>
    </row>
    <row r="262" spans="1:26">
      <c r="A262" s="64"/>
      <c r="B262" s="65" t="s">
        <v>396</v>
      </c>
      <c r="C262" s="66" t="s">
        <v>66</v>
      </c>
      <c r="D262" s="67"/>
      <c r="E262" s="68"/>
      <c r="F262" s="67"/>
      <c r="G262" s="67">
        <v>34</v>
      </c>
      <c r="H262" s="67"/>
      <c r="I262" s="67"/>
      <c r="J262" s="67">
        <v>372</v>
      </c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28"/>
      <c r="W262" s="28"/>
      <c r="X262" s="28"/>
      <c r="Y262" s="28"/>
      <c r="Z262" s="28"/>
    </row>
    <row r="263" spans="1:26" ht="24">
      <c r="A263" s="64"/>
      <c r="B263" s="65" t="s">
        <v>397</v>
      </c>
      <c r="C263" s="66" t="s">
        <v>68</v>
      </c>
      <c r="D263" s="67"/>
      <c r="E263" s="68"/>
      <c r="F263" s="67"/>
      <c r="G263" s="67">
        <v>19</v>
      </c>
      <c r="H263" s="67"/>
      <c r="I263" s="67"/>
      <c r="J263" s="67">
        <v>199</v>
      </c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28"/>
      <c r="W263" s="28"/>
      <c r="X263" s="28"/>
      <c r="Y263" s="28"/>
      <c r="Z263" s="28"/>
    </row>
    <row r="264" spans="1:26">
      <c r="A264" s="64"/>
      <c r="B264" s="65" t="s">
        <v>54</v>
      </c>
      <c r="C264" s="66" t="s">
        <v>55</v>
      </c>
      <c r="D264" s="67"/>
      <c r="E264" s="68"/>
      <c r="F264" s="67"/>
      <c r="G264" s="67">
        <v>8516</v>
      </c>
      <c r="H264" s="67"/>
      <c r="I264" s="67"/>
      <c r="J264" s="67">
        <v>37687</v>
      </c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28"/>
      <c r="W264" s="28"/>
      <c r="X264" s="28"/>
      <c r="Y264" s="28"/>
      <c r="Z264" s="28"/>
    </row>
    <row r="265" spans="1:26" ht="36">
      <c r="A265" s="59">
        <v>67</v>
      </c>
      <c r="B265" s="60" t="s">
        <v>84</v>
      </c>
      <c r="C265" s="61">
        <v>2.6640000000000001</v>
      </c>
      <c r="D265" s="62">
        <v>124.01</v>
      </c>
      <c r="E265" s="63"/>
      <c r="F265" s="62" t="s">
        <v>85</v>
      </c>
      <c r="G265" s="62">
        <v>330</v>
      </c>
      <c r="H265" s="62"/>
      <c r="I265" s="62" t="s">
        <v>398</v>
      </c>
      <c r="J265" s="62">
        <v>2368</v>
      </c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 t="s">
        <v>399</v>
      </c>
      <c r="V265" s="28"/>
      <c r="W265" s="28"/>
      <c r="X265" s="28"/>
      <c r="Y265" s="28"/>
      <c r="Z265" s="28"/>
    </row>
    <row r="266" spans="1:26">
      <c r="A266" s="64"/>
      <c r="B266" s="65" t="s">
        <v>400</v>
      </c>
      <c r="C266" s="66" t="s">
        <v>66</v>
      </c>
      <c r="D266" s="67"/>
      <c r="E266" s="68"/>
      <c r="F266" s="67"/>
      <c r="G266" s="67">
        <v>99</v>
      </c>
      <c r="H266" s="67"/>
      <c r="I266" s="67"/>
      <c r="J266" s="67">
        <v>1100</v>
      </c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28"/>
      <c r="W266" s="28"/>
      <c r="X266" s="28"/>
      <c r="Y266" s="28"/>
      <c r="Z266" s="28"/>
    </row>
    <row r="267" spans="1:26" ht="24">
      <c r="A267" s="64"/>
      <c r="B267" s="65" t="s">
        <v>401</v>
      </c>
      <c r="C267" s="66" t="s">
        <v>68</v>
      </c>
      <c r="D267" s="67"/>
      <c r="E267" s="68"/>
      <c r="F267" s="67"/>
      <c r="G267" s="67">
        <v>57</v>
      </c>
      <c r="H267" s="67"/>
      <c r="I267" s="67"/>
      <c r="J267" s="67">
        <v>589</v>
      </c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28"/>
      <c r="W267" s="28"/>
      <c r="X267" s="28"/>
      <c r="Y267" s="28"/>
      <c r="Z267" s="28"/>
    </row>
    <row r="268" spans="1:26">
      <c r="A268" s="64"/>
      <c r="B268" s="65" t="s">
        <v>54</v>
      </c>
      <c r="C268" s="66" t="s">
        <v>55</v>
      </c>
      <c r="D268" s="67"/>
      <c r="E268" s="68"/>
      <c r="F268" s="67"/>
      <c r="G268" s="67">
        <v>486</v>
      </c>
      <c r="H268" s="67"/>
      <c r="I268" s="67"/>
      <c r="J268" s="67">
        <v>4057</v>
      </c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28"/>
      <c r="W268" s="28"/>
      <c r="X268" s="28"/>
      <c r="Y268" s="28"/>
      <c r="Z268" s="28"/>
    </row>
    <row r="269" spans="1:26" ht="48">
      <c r="A269" s="59">
        <v>68</v>
      </c>
      <c r="B269" s="60" t="s">
        <v>90</v>
      </c>
      <c r="C269" s="61">
        <v>-2.8119000000000001</v>
      </c>
      <c r="D269" s="62">
        <v>2970</v>
      </c>
      <c r="E269" s="63" t="s">
        <v>91</v>
      </c>
      <c r="F269" s="62"/>
      <c r="G269" s="62">
        <v>-8351</v>
      </c>
      <c r="H269" s="62" t="s">
        <v>402</v>
      </c>
      <c r="I269" s="62"/>
      <c r="J269" s="62">
        <v>-36315</v>
      </c>
      <c r="K269" s="63" t="s">
        <v>403</v>
      </c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28"/>
      <c r="W269" s="28"/>
      <c r="X269" s="28"/>
      <c r="Y269" s="28"/>
      <c r="Z269" s="28"/>
    </row>
    <row r="270" spans="1:26" ht="48">
      <c r="A270" s="59">
        <v>69</v>
      </c>
      <c r="B270" s="60" t="s">
        <v>94</v>
      </c>
      <c r="C270" s="61">
        <v>2.8119000000000001</v>
      </c>
      <c r="D270" s="62">
        <v>3030</v>
      </c>
      <c r="E270" s="63" t="s">
        <v>95</v>
      </c>
      <c r="F270" s="62"/>
      <c r="G270" s="62">
        <v>8520</v>
      </c>
      <c r="H270" s="62" t="s">
        <v>404</v>
      </c>
      <c r="I270" s="62"/>
      <c r="J270" s="62">
        <v>37673</v>
      </c>
      <c r="K270" s="63" t="s">
        <v>405</v>
      </c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28"/>
      <c r="W270" s="28"/>
      <c r="X270" s="28"/>
      <c r="Y270" s="28"/>
      <c r="Z270" s="28"/>
    </row>
    <row r="271" spans="1:26" ht="84">
      <c r="A271" s="59">
        <v>70</v>
      </c>
      <c r="B271" s="60" t="s">
        <v>98</v>
      </c>
      <c r="C271" s="61">
        <v>1.0920000000000001</v>
      </c>
      <c r="D271" s="62">
        <v>3218.43</v>
      </c>
      <c r="E271" s="63" t="s">
        <v>99</v>
      </c>
      <c r="F271" s="62" t="s">
        <v>100</v>
      </c>
      <c r="G271" s="62">
        <v>3515</v>
      </c>
      <c r="H271" s="62" t="s">
        <v>406</v>
      </c>
      <c r="I271" s="62" t="s">
        <v>407</v>
      </c>
      <c r="J271" s="62">
        <v>25452</v>
      </c>
      <c r="K271" s="63" t="s">
        <v>408</v>
      </c>
      <c r="L271" s="63"/>
      <c r="M271" s="63"/>
      <c r="N271" s="63"/>
      <c r="O271" s="63"/>
      <c r="P271" s="63"/>
      <c r="Q271" s="63"/>
      <c r="R271" s="63"/>
      <c r="S271" s="63"/>
      <c r="T271" s="63"/>
      <c r="U271" s="63" t="s">
        <v>409</v>
      </c>
      <c r="V271" s="28"/>
      <c r="W271" s="28"/>
      <c r="X271" s="28"/>
      <c r="Y271" s="28"/>
      <c r="Z271" s="28"/>
    </row>
    <row r="272" spans="1:26" ht="24">
      <c r="A272" s="64"/>
      <c r="B272" s="65" t="s">
        <v>410</v>
      </c>
      <c r="C272" s="66" t="s">
        <v>66</v>
      </c>
      <c r="D272" s="67"/>
      <c r="E272" s="68"/>
      <c r="F272" s="67"/>
      <c r="G272" s="67">
        <v>1216</v>
      </c>
      <c r="H272" s="67"/>
      <c r="I272" s="67"/>
      <c r="J272" s="67">
        <v>13483</v>
      </c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28"/>
      <c r="W272" s="28"/>
      <c r="X272" s="28"/>
      <c r="Y272" s="28"/>
      <c r="Z272" s="28"/>
    </row>
    <row r="273" spans="1:26" ht="24">
      <c r="A273" s="64"/>
      <c r="B273" s="65" t="s">
        <v>411</v>
      </c>
      <c r="C273" s="66" t="s">
        <v>68</v>
      </c>
      <c r="D273" s="67"/>
      <c r="E273" s="68"/>
      <c r="F273" s="67"/>
      <c r="G273" s="67">
        <v>691</v>
      </c>
      <c r="H273" s="67"/>
      <c r="I273" s="67"/>
      <c r="J273" s="67">
        <v>7216</v>
      </c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28"/>
      <c r="W273" s="28"/>
      <c r="X273" s="28"/>
      <c r="Y273" s="28"/>
      <c r="Z273" s="28"/>
    </row>
    <row r="274" spans="1:26">
      <c r="A274" s="64"/>
      <c r="B274" s="65" t="s">
        <v>54</v>
      </c>
      <c r="C274" s="66" t="s">
        <v>55</v>
      </c>
      <c r="D274" s="67"/>
      <c r="E274" s="68"/>
      <c r="F274" s="67"/>
      <c r="G274" s="67">
        <v>5422</v>
      </c>
      <c r="H274" s="67"/>
      <c r="I274" s="67"/>
      <c r="J274" s="67">
        <v>46151</v>
      </c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28"/>
      <c r="W274" s="28"/>
      <c r="X274" s="28"/>
      <c r="Y274" s="28"/>
      <c r="Z274" s="28"/>
    </row>
    <row r="275" spans="1:26" ht="84">
      <c r="A275" s="59">
        <v>71</v>
      </c>
      <c r="B275" s="60" t="s">
        <v>107</v>
      </c>
      <c r="C275" s="61">
        <v>105.4872</v>
      </c>
      <c r="D275" s="62">
        <v>511</v>
      </c>
      <c r="E275" s="63" t="s">
        <v>108</v>
      </c>
      <c r="F275" s="62"/>
      <c r="G275" s="62">
        <v>53904</v>
      </c>
      <c r="H275" s="62" t="s">
        <v>412</v>
      </c>
      <c r="I275" s="62"/>
      <c r="J275" s="62">
        <v>270239</v>
      </c>
      <c r="K275" s="63" t="s">
        <v>413</v>
      </c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28"/>
      <c r="W275" s="28"/>
      <c r="X275" s="28"/>
      <c r="Y275" s="28"/>
      <c r="Z275" s="28"/>
    </row>
    <row r="276" spans="1:26" ht="60">
      <c r="A276" s="59">
        <v>72</v>
      </c>
      <c r="B276" s="60" t="s">
        <v>111</v>
      </c>
      <c r="C276" s="61">
        <v>6.5519999999999996</v>
      </c>
      <c r="D276" s="62">
        <v>8.92</v>
      </c>
      <c r="E276" s="63" t="s">
        <v>112</v>
      </c>
      <c r="F276" s="62">
        <v>3.59</v>
      </c>
      <c r="G276" s="62">
        <v>58</v>
      </c>
      <c r="H276" s="62" t="s">
        <v>414</v>
      </c>
      <c r="I276" s="62">
        <v>24</v>
      </c>
      <c r="J276" s="62">
        <v>304</v>
      </c>
      <c r="K276" s="63" t="s">
        <v>415</v>
      </c>
      <c r="L276" s="63"/>
      <c r="M276" s="63"/>
      <c r="N276" s="63"/>
      <c r="O276" s="63"/>
      <c r="P276" s="63"/>
      <c r="Q276" s="63"/>
      <c r="R276" s="63"/>
      <c r="S276" s="63"/>
      <c r="T276" s="63"/>
      <c r="U276" s="63">
        <v>88</v>
      </c>
      <c r="V276" s="28"/>
      <c r="W276" s="28"/>
      <c r="X276" s="28"/>
      <c r="Y276" s="28"/>
      <c r="Z276" s="28"/>
    </row>
    <row r="277" spans="1:26">
      <c r="A277" s="64"/>
      <c r="B277" s="65" t="s">
        <v>416</v>
      </c>
      <c r="C277" s="66" t="s">
        <v>66</v>
      </c>
      <c r="D277" s="67"/>
      <c r="E277" s="68"/>
      <c r="F277" s="67"/>
      <c r="G277" s="67">
        <v>10</v>
      </c>
      <c r="H277" s="67"/>
      <c r="I277" s="67"/>
      <c r="J277" s="67">
        <v>113</v>
      </c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28"/>
      <c r="W277" s="28"/>
      <c r="X277" s="28"/>
      <c r="Y277" s="28"/>
      <c r="Z277" s="28"/>
    </row>
    <row r="278" spans="1:26" ht="24">
      <c r="A278" s="64"/>
      <c r="B278" s="65" t="s">
        <v>417</v>
      </c>
      <c r="C278" s="66" t="s">
        <v>68</v>
      </c>
      <c r="D278" s="67"/>
      <c r="E278" s="68"/>
      <c r="F278" s="67"/>
      <c r="G278" s="67">
        <v>6</v>
      </c>
      <c r="H278" s="67"/>
      <c r="I278" s="67"/>
      <c r="J278" s="67">
        <v>61</v>
      </c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28"/>
      <c r="W278" s="28"/>
      <c r="X278" s="28"/>
      <c r="Y278" s="28"/>
      <c r="Z278" s="28"/>
    </row>
    <row r="279" spans="1:26">
      <c r="A279" s="64"/>
      <c r="B279" s="65" t="s">
        <v>54</v>
      </c>
      <c r="C279" s="66" t="s">
        <v>55</v>
      </c>
      <c r="D279" s="67"/>
      <c r="E279" s="68"/>
      <c r="F279" s="67"/>
      <c r="G279" s="67">
        <v>74</v>
      </c>
      <c r="H279" s="67"/>
      <c r="I279" s="67"/>
      <c r="J279" s="67">
        <v>478</v>
      </c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28"/>
      <c r="W279" s="28"/>
      <c r="X279" s="28"/>
      <c r="Y279" s="28"/>
      <c r="Z279" s="28"/>
    </row>
    <row r="280" spans="1:26" ht="84">
      <c r="A280" s="78">
        <v>73</v>
      </c>
      <c r="B280" s="79" t="s">
        <v>107</v>
      </c>
      <c r="C280" s="80">
        <v>79.279200000000003</v>
      </c>
      <c r="D280" s="81">
        <v>511</v>
      </c>
      <c r="E280" s="82" t="s">
        <v>108</v>
      </c>
      <c r="F280" s="81"/>
      <c r="G280" s="81">
        <v>40512</v>
      </c>
      <c r="H280" s="81" t="s">
        <v>418</v>
      </c>
      <c r="I280" s="81"/>
      <c r="J280" s="81">
        <v>203099</v>
      </c>
      <c r="K280" s="82" t="s">
        <v>419</v>
      </c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28"/>
      <c r="W280" s="28"/>
      <c r="X280" s="28"/>
      <c r="Y280" s="28"/>
      <c r="Z280" s="28"/>
    </row>
    <row r="281" spans="1:26" ht="36">
      <c r="A281" s="118" t="s">
        <v>136</v>
      </c>
      <c r="B281" s="119"/>
      <c r="C281" s="119"/>
      <c r="D281" s="119"/>
      <c r="E281" s="119"/>
      <c r="F281" s="119"/>
      <c r="G281" s="62">
        <v>130104</v>
      </c>
      <c r="H281" s="62" t="s">
        <v>420</v>
      </c>
      <c r="I281" s="62" t="s">
        <v>421</v>
      </c>
      <c r="J281" s="62">
        <v>645850</v>
      </c>
      <c r="K281" s="63" t="s">
        <v>422</v>
      </c>
      <c r="L281" s="63"/>
      <c r="M281" s="63"/>
      <c r="N281" s="63"/>
      <c r="O281" s="63"/>
      <c r="P281" s="63"/>
      <c r="Q281" s="63"/>
      <c r="R281" s="63"/>
      <c r="S281" s="63"/>
      <c r="T281" s="63"/>
      <c r="U281" s="63" t="s">
        <v>423</v>
      </c>
      <c r="V281" s="28"/>
      <c r="W281" s="28"/>
      <c r="X281" s="28"/>
      <c r="Y281" s="28"/>
      <c r="Z281" s="28"/>
    </row>
    <row r="282" spans="1:26">
      <c r="A282" s="118" t="s">
        <v>141</v>
      </c>
      <c r="B282" s="119"/>
      <c r="C282" s="119"/>
      <c r="D282" s="119"/>
      <c r="E282" s="119"/>
      <c r="F282" s="119"/>
      <c r="G282" s="62"/>
      <c r="H282" s="62"/>
      <c r="I282" s="62"/>
      <c r="J282" s="62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28"/>
      <c r="W282" s="28"/>
      <c r="X282" s="28"/>
      <c r="Y282" s="28"/>
      <c r="Z282" s="28"/>
    </row>
    <row r="283" spans="1:26">
      <c r="A283" s="118" t="s">
        <v>142</v>
      </c>
      <c r="B283" s="119"/>
      <c r="C283" s="119"/>
      <c r="D283" s="119"/>
      <c r="E283" s="119"/>
      <c r="F283" s="119"/>
      <c r="G283" s="62">
        <v>1659</v>
      </c>
      <c r="H283" s="62"/>
      <c r="I283" s="62"/>
      <c r="J283" s="62">
        <v>21652</v>
      </c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28"/>
      <c r="W283" s="28"/>
      <c r="X283" s="28"/>
      <c r="Y283" s="28"/>
      <c r="Z283" s="28"/>
    </row>
    <row r="284" spans="1:26">
      <c r="A284" s="118" t="s">
        <v>143</v>
      </c>
      <c r="B284" s="119"/>
      <c r="C284" s="119"/>
      <c r="D284" s="119"/>
      <c r="E284" s="119"/>
      <c r="F284" s="119"/>
      <c r="G284" s="62">
        <v>121720</v>
      </c>
      <c r="H284" s="62"/>
      <c r="I284" s="62"/>
      <c r="J284" s="62">
        <v>590697</v>
      </c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28"/>
      <c r="W284" s="28"/>
      <c r="X284" s="28"/>
      <c r="Y284" s="28"/>
      <c r="Z284" s="28"/>
    </row>
    <row r="285" spans="1:26">
      <c r="A285" s="118" t="s">
        <v>144</v>
      </c>
      <c r="B285" s="119"/>
      <c r="C285" s="119"/>
      <c r="D285" s="119"/>
      <c r="E285" s="119"/>
      <c r="F285" s="119"/>
      <c r="G285" s="62">
        <v>7571</v>
      </c>
      <c r="H285" s="62"/>
      <c r="I285" s="62"/>
      <c r="J285" s="62">
        <v>44540</v>
      </c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28"/>
      <c r="W285" s="28"/>
      <c r="X285" s="28"/>
      <c r="Y285" s="28"/>
      <c r="Z285" s="28"/>
    </row>
    <row r="286" spans="1:26">
      <c r="A286" s="127" t="s">
        <v>145</v>
      </c>
      <c r="B286" s="128"/>
      <c r="C286" s="128"/>
      <c r="D286" s="128"/>
      <c r="E286" s="128"/>
      <c r="F286" s="128"/>
      <c r="G286" s="74">
        <v>2356</v>
      </c>
      <c r="H286" s="74"/>
      <c r="I286" s="74"/>
      <c r="J286" s="74">
        <v>26134</v>
      </c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28"/>
      <c r="W286" s="28"/>
      <c r="X286" s="28"/>
      <c r="Y286" s="28"/>
      <c r="Z286" s="28"/>
    </row>
    <row r="287" spans="1:26">
      <c r="A287" s="127" t="s">
        <v>146</v>
      </c>
      <c r="B287" s="128"/>
      <c r="C287" s="128"/>
      <c r="D287" s="128"/>
      <c r="E287" s="128"/>
      <c r="F287" s="128"/>
      <c r="G287" s="74">
        <v>1340</v>
      </c>
      <c r="H287" s="74"/>
      <c r="I287" s="74"/>
      <c r="J287" s="74">
        <v>13987</v>
      </c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28"/>
      <c r="W287" s="28"/>
      <c r="X287" s="28"/>
      <c r="Y287" s="28"/>
      <c r="Z287" s="28"/>
    </row>
    <row r="288" spans="1:26" ht="26.1" customHeight="1">
      <c r="A288" s="127" t="s">
        <v>424</v>
      </c>
      <c r="B288" s="128"/>
      <c r="C288" s="128"/>
      <c r="D288" s="128"/>
      <c r="E288" s="128"/>
      <c r="F288" s="128"/>
      <c r="G288" s="74"/>
      <c r="H288" s="74"/>
      <c r="I288" s="74"/>
      <c r="J288" s="74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28"/>
      <c r="W288" s="28"/>
      <c r="X288" s="28"/>
      <c r="Y288" s="28"/>
      <c r="Z288" s="28"/>
    </row>
    <row r="289" spans="1:26">
      <c r="A289" s="118" t="s">
        <v>149</v>
      </c>
      <c r="B289" s="119"/>
      <c r="C289" s="119"/>
      <c r="D289" s="119"/>
      <c r="E289" s="119"/>
      <c r="F289" s="119"/>
      <c r="G289" s="62">
        <v>20753</v>
      </c>
      <c r="H289" s="62"/>
      <c r="I289" s="62"/>
      <c r="J289" s="62">
        <v>133901</v>
      </c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28"/>
      <c r="W289" s="28"/>
      <c r="X289" s="28"/>
      <c r="Y289" s="28"/>
      <c r="Z289" s="28"/>
    </row>
    <row r="290" spans="1:26">
      <c r="A290" s="118" t="s">
        <v>150</v>
      </c>
      <c r="B290" s="119"/>
      <c r="C290" s="119"/>
      <c r="D290" s="119"/>
      <c r="E290" s="119"/>
      <c r="F290" s="119"/>
      <c r="G290" s="62">
        <v>113047</v>
      </c>
      <c r="H290" s="62"/>
      <c r="I290" s="62"/>
      <c r="J290" s="62">
        <v>552070</v>
      </c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28"/>
      <c r="W290" s="28"/>
      <c r="X290" s="28"/>
      <c r="Y290" s="28"/>
      <c r="Z290" s="28"/>
    </row>
    <row r="291" spans="1:26">
      <c r="A291" s="118" t="s">
        <v>152</v>
      </c>
      <c r="B291" s="119"/>
      <c r="C291" s="119"/>
      <c r="D291" s="119"/>
      <c r="E291" s="119"/>
      <c r="F291" s="119"/>
      <c r="G291" s="62">
        <v>133800</v>
      </c>
      <c r="H291" s="62"/>
      <c r="I291" s="62"/>
      <c r="J291" s="62">
        <v>685971</v>
      </c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28"/>
      <c r="W291" s="28"/>
      <c r="X291" s="28"/>
      <c r="Y291" s="28"/>
      <c r="Z291" s="28"/>
    </row>
    <row r="292" spans="1:26" ht="26.1" customHeight="1">
      <c r="A292" s="125" t="s">
        <v>425</v>
      </c>
      <c r="B292" s="126"/>
      <c r="C292" s="126"/>
      <c r="D292" s="126"/>
      <c r="E292" s="126"/>
      <c r="F292" s="126"/>
      <c r="G292" s="76">
        <v>133800</v>
      </c>
      <c r="H292" s="76"/>
      <c r="I292" s="76"/>
      <c r="J292" s="76">
        <v>685971</v>
      </c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28"/>
      <c r="W292" s="28"/>
      <c r="X292" s="28"/>
      <c r="Y292" s="28"/>
      <c r="Z292" s="28"/>
    </row>
    <row r="293" spans="1:26" ht="30" customHeight="1">
      <c r="A293" s="114" t="s">
        <v>426</v>
      </c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  <c r="T293" s="115"/>
      <c r="U293" s="115"/>
      <c r="V293" s="28"/>
      <c r="W293" s="28"/>
      <c r="X293" s="28"/>
      <c r="Y293" s="28"/>
      <c r="Z293" s="28"/>
    </row>
    <row r="294" spans="1:26" ht="17.850000000000001" customHeight="1">
      <c r="A294" s="116" t="s">
        <v>427</v>
      </c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28"/>
      <c r="W294" s="28"/>
      <c r="X294" s="28"/>
      <c r="Y294" s="28"/>
      <c r="Z294" s="28"/>
    </row>
    <row r="295" spans="1:26" ht="72">
      <c r="A295" s="59">
        <v>74</v>
      </c>
      <c r="B295" s="60" t="s">
        <v>428</v>
      </c>
      <c r="C295" s="61" t="s">
        <v>429</v>
      </c>
      <c r="D295" s="62">
        <v>3905.55</v>
      </c>
      <c r="E295" s="63" t="s">
        <v>59</v>
      </c>
      <c r="F295" s="62" t="s">
        <v>60</v>
      </c>
      <c r="G295" s="62">
        <v>4953</v>
      </c>
      <c r="H295" s="62" t="s">
        <v>430</v>
      </c>
      <c r="I295" s="62" t="s">
        <v>431</v>
      </c>
      <c r="J295" s="62">
        <v>30140</v>
      </c>
      <c r="K295" s="63" t="s">
        <v>432</v>
      </c>
      <c r="L295" s="63"/>
      <c r="M295" s="63"/>
      <c r="N295" s="63"/>
      <c r="O295" s="63"/>
      <c r="P295" s="63"/>
      <c r="Q295" s="63"/>
      <c r="R295" s="63"/>
      <c r="S295" s="63"/>
      <c r="T295" s="63"/>
      <c r="U295" s="63" t="s">
        <v>433</v>
      </c>
      <c r="V295" s="28"/>
      <c r="W295" s="28"/>
      <c r="X295" s="28"/>
      <c r="Y295" s="28"/>
      <c r="Z295" s="28"/>
    </row>
    <row r="296" spans="1:26">
      <c r="A296" s="64"/>
      <c r="B296" s="65" t="s">
        <v>434</v>
      </c>
      <c r="C296" s="66" t="s">
        <v>66</v>
      </c>
      <c r="D296" s="67"/>
      <c r="E296" s="68"/>
      <c r="F296" s="67"/>
      <c r="G296" s="67">
        <v>1054</v>
      </c>
      <c r="H296" s="67"/>
      <c r="I296" s="67"/>
      <c r="J296" s="67">
        <v>11686</v>
      </c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28"/>
      <c r="W296" s="28"/>
      <c r="X296" s="28"/>
      <c r="Y296" s="28"/>
      <c r="Z296" s="28"/>
    </row>
    <row r="297" spans="1:26" ht="24">
      <c r="A297" s="64"/>
      <c r="B297" s="65" t="s">
        <v>435</v>
      </c>
      <c r="C297" s="66" t="s">
        <v>68</v>
      </c>
      <c r="D297" s="67"/>
      <c r="E297" s="68"/>
      <c r="F297" s="67"/>
      <c r="G297" s="67">
        <v>599</v>
      </c>
      <c r="H297" s="67"/>
      <c r="I297" s="67"/>
      <c r="J297" s="67">
        <v>6255</v>
      </c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28"/>
      <c r="W297" s="28"/>
      <c r="X297" s="28"/>
      <c r="Y297" s="28"/>
      <c r="Z297" s="28"/>
    </row>
    <row r="298" spans="1:26">
      <c r="A298" s="64"/>
      <c r="B298" s="65" t="s">
        <v>54</v>
      </c>
      <c r="C298" s="66" t="s">
        <v>55</v>
      </c>
      <c r="D298" s="67"/>
      <c r="E298" s="68"/>
      <c r="F298" s="67"/>
      <c r="G298" s="67">
        <v>6606</v>
      </c>
      <c r="H298" s="67"/>
      <c r="I298" s="67"/>
      <c r="J298" s="67">
        <v>48081</v>
      </c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28"/>
      <c r="W298" s="28"/>
      <c r="X298" s="28"/>
      <c r="Y298" s="28"/>
      <c r="Z298" s="28"/>
    </row>
    <row r="299" spans="1:26" ht="60">
      <c r="A299" s="59">
        <v>75</v>
      </c>
      <c r="B299" s="60" t="s">
        <v>69</v>
      </c>
      <c r="C299" s="61" t="s">
        <v>436</v>
      </c>
      <c r="D299" s="62">
        <v>122</v>
      </c>
      <c r="E299" s="63" t="s">
        <v>71</v>
      </c>
      <c r="F299" s="62"/>
      <c r="G299" s="62">
        <v>19496</v>
      </c>
      <c r="H299" s="62" t="s">
        <v>437</v>
      </c>
      <c r="I299" s="62"/>
      <c r="J299" s="62">
        <v>81710</v>
      </c>
      <c r="K299" s="63" t="s">
        <v>438</v>
      </c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28"/>
      <c r="W299" s="28"/>
      <c r="X299" s="28"/>
      <c r="Y299" s="28"/>
      <c r="Z299" s="28"/>
    </row>
    <row r="300" spans="1:26" ht="36">
      <c r="A300" s="59">
        <v>76</v>
      </c>
      <c r="B300" s="60" t="s">
        <v>391</v>
      </c>
      <c r="C300" s="61">
        <v>2.8820000000000001</v>
      </c>
      <c r="D300" s="62">
        <v>3100.02</v>
      </c>
      <c r="E300" s="63" t="s">
        <v>76</v>
      </c>
      <c r="F300" s="62" t="s">
        <v>77</v>
      </c>
      <c r="G300" s="62">
        <v>8934</v>
      </c>
      <c r="H300" s="62" t="s">
        <v>439</v>
      </c>
      <c r="I300" s="62" t="s">
        <v>440</v>
      </c>
      <c r="J300" s="62">
        <v>39183</v>
      </c>
      <c r="K300" s="63" t="s">
        <v>441</v>
      </c>
      <c r="L300" s="63"/>
      <c r="M300" s="63"/>
      <c r="N300" s="63"/>
      <c r="O300" s="63"/>
      <c r="P300" s="63"/>
      <c r="Q300" s="63"/>
      <c r="R300" s="63"/>
      <c r="S300" s="63"/>
      <c r="T300" s="63"/>
      <c r="U300" s="63" t="s">
        <v>442</v>
      </c>
      <c r="V300" s="28"/>
      <c r="W300" s="28"/>
      <c r="X300" s="28"/>
      <c r="Y300" s="28"/>
      <c r="Z300" s="28"/>
    </row>
    <row r="301" spans="1:26">
      <c r="A301" s="64"/>
      <c r="B301" s="65" t="s">
        <v>443</v>
      </c>
      <c r="C301" s="66" t="s">
        <v>66</v>
      </c>
      <c r="D301" s="67"/>
      <c r="E301" s="68"/>
      <c r="F301" s="67"/>
      <c r="G301" s="67">
        <v>36</v>
      </c>
      <c r="H301" s="67"/>
      <c r="I301" s="67"/>
      <c r="J301" s="67">
        <v>392</v>
      </c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28"/>
      <c r="W301" s="28"/>
      <c r="X301" s="28"/>
      <c r="Y301" s="28"/>
      <c r="Z301" s="28"/>
    </row>
    <row r="302" spans="1:26" ht="24">
      <c r="A302" s="64"/>
      <c r="B302" s="65" t="s">
        <v>444</v>
      </c>
      <c r="C302" s="66" t="s">
        <v>68</v>
      </c>
      <c r="D302" s="67"/>
      <c r="E302" s="68"/>
      <c r="F302" s="67"/>
      <c r="G302" s="67">
        <v>20</v>
      </c>
      <c r="H302" s="67"/>
      <c r="I302" s="67"/>
      <c r="J302" s="67">
        <v>210</v>
      </c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28"/>
      <c r="W302" s="28"/>
      <c r="X302" s="28"/>
      <c r="Y302" s="28"/>
      <c r="Z302" s="28"/>
    </row>
    <row r="303" spans="1:26">
      <c r="A303" s="64"/>
      <c r="B303" s="65" t="s">
        <v>54</v>
      </c>
      <c r="C303" s="66" t="s">
        <v>55</v>
      </c>
      <c r="D303" s="67"/>
      <c r="E303" s="68"/>
      <c r="F303" s="67"/>
      <c r="G303" s="67">
        <v>8990</v>
      </c>
      <c r="H303" s="67"/>
      <c r="I303" s="67"/>
      <c r="J303" s="67">
        <v>39785</v>
      </c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28"/>
      <c r="W303" s="28"/>
      <c r="X303" s="28"/>
      <c r="Y303" s="28"/>
      <c r="Z303" s="28"/>
    </row>
    <row r="304" spans="1:26" ht="36">
      <c r="A304" s="59">
        <v>77</v>
      </c>
      <c r="B304" s="60" t="s">
        <v>84</v>
      </c>
      <c r="C304" s="61">
        <v>2.8129</v>
      </c>
      <c r="D304" s="62">
        <v>124.01</v>
      </c>
      <c r="E304" s="63"/>
      <c r="F304" s="62" t="s">
        <v>85</v>
      </c>
      <c r="G304" s="62">
        <v>349</v>
      </c>
      <c r="H304" s="62"/>
      <c r="I304" s="62" t="s">
        <v>445</v>
      </c>
      <c r="J304" s="62">
        <v>2501</v>
      </c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 t="s">
        <v>446</v>
      </c>
      <c r="V304" s="28"/>
      <c r="W304" s="28"/>
      <c r="X304" s="28"/>
      <c r="Y304" s="28"/>
      <c r="Z304" s="28"/>
    </row>
    <row r="305" spans="1:26">
      <c r="A305" s="64"/>
      <c r="B305" s="65" t="s">
        <v>447</v>
      </c>
      <c r="C305" s="66" t="s">
        <v>66</v>
      </c>
      <c r="D305" s="67"/>
      <c r="E305" s="68"/>
      <c r="F305" s="67"/>
      <c r="G305" s="67">
        <v>105</v>
      </c>
      <c r="H305" s="67"/>
      <c r="I305" s="67"/>
      <c r="J305" s="67">
        <v>1161</v>
      </c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28"/>
      <c r="W305" s="28"/>
      <c r="X305" s="28"/>
      <c r="Y305" s="28"/>
      <c r="Z305" s="28"/>
    </row>
    <row r="306" spans="1:26" ht="24">
      <c r="A306" s="64"/>
      <c r="B306" s="65" t="s">
        <v>448</v>
      </c>
      <c r="C306" s="66" t="s">
        <v>68</v>
      </c>
      <c r="D306" s="67"/>
      <c r="E306" s="68"/>
      <c r="F306" s="67"/>
      <c r="G306" s="67">
        <v>60</v>
      </c>
      <c r="H306" s="67"/>
      <c r="I306" s="67"/>
      <c r="J306" s="67">
        <v>621</v>
      </c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28"/>
      <c r="W306" s="28"/>
      <c r="X306" s="28"/>
      <c r="Y306" s="28"/>
      <c r="Z306" s="28"/>
    </row>
    <row r="307" spans="1:26">
      <c r="A307" s="64"/>
      <c r="B307" s="65" t="s">
        <v>54</v>
      </c>
      <c r="C307" s="66" t="s">
        <v>55</v>
      </c>
      <c r="D307" s="67"/>
      <c r="E307" s="68"/>
      <c r="F307" s="67"/>
      <c r="G307" s="67">
        <v>514</v>
      </c>
      <c r="H307" s="67"/>
      <c r="I307" s="67"/>
      <c r="J307" s="67">
        <v>4283</v>
      </c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28"/>
      <c r="W307" s="28"/>
      <c r="X307" s="28"/>
      <c r="Y307" s="28"/>
      <c r="Z307" s="28"/>
    </row>
    <row r="308" spans="1:26" ht="48">
      <c r="A308" s="59">
        <v>78</v>
      </c>
      <c r="B308" s="60" t="s">
        <v>90</v>
      </c>
      <c r="C308" s="61">
        <v>-2.9684599999999999</v>
      </c>
      <c r="D308" s="62">
        <v>2970</v>
      </c>
      <c r="E308" s="63" t="s">
        <v>91</v>
      </c>
      <c r="F308" s="62"/>
      <c r="G308" s="62">
        <v>-8816</v>
      </c>
      <c r="H308" s="62" t="s">
        <v>449</v>
      </c>
      <c r="I308" s="62"/>
      <c r="J308" s="62">
        <v>-38337</v>
      </c>
      <c r="K308" s="63" t="s">
        <v>450</v>
      </c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28"/>
      <c r="W308" s="28"/>
      <c r="X308" s="28"/>
      <c r="Y308" s="28"/>
      <c r="Z308" s="28"/>
    </row>
    <row r="309" spans="1:26" ht="48">
      <c r="A309" s="59">
        <v>79</v>
      </c>
      <c r="B309" s="60" t="s">
        <v>94</v>
      </c>
      <c r="C309" s="61">
        <v>2.9684599999999999</v>
      </c>
      <c r="D309" s="62">
        <v>3030</v>
      </c>
      <c r="E309" s="63" t="s">
        <v>95</v>
      </c>
      <c r="F309" s="62"/>
      <c r="G309" s="62">
        <v>8994</v>
      </c>
      <c r="H309" s="62" t="s">
        <v>451</v>
      </c>
      <c r="I309" s="62"/>
      <c r="J309" s="62">
        <v>39771</v>
      </c>
      <c r="K309" s="63" t="s">
        <v>452</v>
      </c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28"/>
      <c r="W309" s="28"/>
      <c r="X309" s="28"/>
      <c r="Y309" s="28"/>
      <c r="Z309" s="28"/>
    </row>
    <row r="310" spans="1:26" ht="84">
      <c r="A310" s="59">
        <v>80</v>
      </c>
      <c r="B310" s="60" t="s">
        <v>98</v>
      </c>
      <c r="C310" s="61">
        <v>1.1530800000000001</v>
      </c>
      <c r="D310" s="62">
        <v>3218.43</v>
      </c>
      <c r="E310" s="63" t="s">
        <v>99</v>
      </c>
      <c r="F310" s="62" t="s">
        <v>100</v>
      </c>
      <c r="G310" s="62">
        <v>3711</v>
      </c>
      <c r="H310" s="62" t="s">
        <v>453</v>
      </c>
      <c r="I310" s="62" t="s">
        <v>454</v>
      </c>
      <c r="J310" s="62">
        <v>26875</v>
      </c>
      <c r="K310" s="63" t="s">
        <v>455</v>
      </c>
      <c r="L310" s="63"/>
      <c r="M310" s="63"/>
      <c r="N310" s="63"/>
      <c r="O310" s="63"/>
      <c r="P310" s="63"/>
      <c r="Q310" s="63"/>
      <c r="R310" s="63"/>
      <c r="S310" s="63"/>
      <c r="T310" s="63"/>
      <c r="U310" s="63" t="s">
        <v>456</v>
      </c>
      <c r="V310" s="28"/>
      <c r="W310" s="28"/>
      <c r="X310" s="28"/>
      <c r="Y310" s="28"/>
      <c r="Z310" s="28"/>
    </row>
    <row r="311" spans="1:26" ht="24">
      <c r="A311" s="64"/>
      <c r="B311" s="65" t="s">
        <v>457</v>
      </c>
      <c r="C311" s="66" t="s">
        <v>66</v>
      </c>
      <c r="D311" s="67"/>
      <c r="E311" s="68"/>
      <c r="F311" s="67"/>
      <c r="G311" s="67">
        <v>1282</v>
      </c>
      <c r="H311" s="67"/>
      <c r="I311" s="67"/>
      <c r="J311" s="67">
        <v>14238</v>
      </c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28"/>
      <c r="W311" s="28"/>
      <c r="X311" s="28"/>
      <c r="Y311" s="28"/>
      <c r="Z311" s="28"/>
    </row>
    <row r="312" spans="1:26" ht="24">
      <c r="A312" s="64"/>
      <c r="B312" s="65" t="s">
        <v>458</v>
      </c>
      <c r="C312" s="66" t="s">
        <v>68</v>
      </c>
      <c r="D312" s="67"/>
      <c r="E312" s="68"/>
      <c r="F312" s="67"/>
      <c r="G312" s="67">
        <v>729</v>
      </c>
      <c r="H312" s="67"/>
      <c r="I312" s="67"/>
      <c r="J312" s="67">
        <v>7620</v>
      </c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28"/>
      <c r="W312" s="28"/>
      <c r="X312" s="28"/>
      <c r="Y312" s="28"/>
      <c r="Z312" s="28"/>
    </row>
    <row r="313" spans="1:26">
      <c r="A313" s="64"/>
      <c r="B313" s="65" t="s">
        <v>54</v>
      </c>
      <c r="C313" s="66" t="s">
        <v>55</v>
      </c>
      <c r="D313" s="67"/>
      <c r="E313" s="68"/>
      <c r="F313" s="67"/>
      <c r="G313" s="67">
        <v>5722</v>
      </c>
      <c r="H313" s="67"/>
      <c r="I313" s="67"/>
      <c r="J313" s="67">
        <v>48733</v>
      </c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28"/>
      <c r="W313" s="28"/>
      <c r="X313" s="28"/>
      <c r="Y313" s="28"/>
      <c r="Z313" s="28"/>
    </row>
    <row r="314" spans="1:26" ht="84">
      <c r="A314" s="59">
        <v>81</v>
      </c>
      <c r="B314" s="60" t="s">
        <v>107</v>
      </c>
      <c r="C314" s="61">
        <v>111.387528</v>
      </c>
      <c r="D314" s="62">
        <v>511</v>
      </c>
      <c r="E314" s="63" t="s">
        <v>108</v>
      </c>
      <c r="F314" s="62"/>
      <c r="G314" s="62">
        <v>56919</v>
      </c>
      <c r="H314" s="62" t="s">
        <v>459</v>
      </c>
      <c r="I314" s="62"/>
      <c r="J314" s="62">
        <v>285355</v>
      </c>
      <c r="K314" s="63" t="s">
        <v>460</v>
      </c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28"/>
      <c r="W314" s="28"/>
      <c r="X314" s="28"/>
      <c r="Y314" s="28"/>
      <c r="Z314" s="28"/>
    </row>
    <row r="315" spans="1:26" ht="84">
      <c r="A315" s="59">
        <v>82</v>
      </c>
      <c r="B315" s="60" t="s">
        <v>461</v>
      </c>
      <c r="C315" s="61">
        <v>1.1530800000000001</v>
      </c>
      <c r="D315" s="62">
        <v>53.52</v>
      </c>
      <c r="E315" s="63" t="s">
        <v>462</v>
      </c>
      <c r="F315" s="62">
        <v>21.54</v>
      </c>
      <c r="G315" s="62">
        <v>62</v>
      </c>
      <c r="H315" s="62" t="s">
        <v>463</v>
      </c>
      <c r="I315" s="62">
        <v>25</v>
      </c>
      <c r="J315" s="62">
        <v>321</v>
      </c>
      <c r="K315" s="63" t="s">
        <v>464</v>
      </c>
      <c r="L315" s="63"/>
      <c r="M315" s="63"/>
      <c r="N315" s="63"/>
      <c r="O315" s="63"/>
      <c r="P315" s="63"/>
      <c r="Q315" s="63"/>
      <c r="R315" s="63"/>
      <c r="S315" s="63"/>
      <c r="T315" s="63"/>
      <c r="U315" s="63">
        <v>93</v>
      </c>
      <c r="V315" s="28"/>
      <c r="W315" s="28"/>
      <c r="X315" s="28"/>
      <c r="Y315" s="28"/>
      <c r="Z315" s="28"/>
    </row>
    <row r="316" spans="1:26">
      <c r="A316" s="64"/>
      <c r="B316" s="65" t="s">
        <v>465</v>
      </c>
      <c r="C316" s="66" t="s">
        <v>66</v>
      </c>
      <c r="D316" s="67"/>
      <c r="E316" s="68"/>
      <c r="F316" s="67"/>
      <c r="G316" s="67">
        <v>11</v>
      </c>
      <c r="H316" s="67"/>
      <c r="I316" s="67"/>
      <c r="J316" s="67">
        <v>119</v>
      </c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28"/>
      <c r="W316" s="28"/>
      <c r="X316" s="28"/>
      <c r="Y316" s="28"/>
      <c r="Z316" s="28"/>
    </row>
    <row r="317" spans="1:26" ht="24">
      <c r="A317" s="64"/>
      <c r="B317" s="65" t="s">
        <v>466</v>
      </c>
      <c r="C317" s="66" t="s">
        <v>68</v>
      </c>
      <c r="D317" s="67"/>
      <c r="E317" s="68"/>
      <c r="F317" s="67"/>
      <c r="G317" s="67">
        <v>6</v>
      </c>
      <c r="H317" s="67"/>
      <c r="I317" s="67"/>
      <c r="J317" s="67">
        <v>64</v>
      </c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28"/>
      <c r="W317" s="28"/>
      <c r="X317" s="28"/>
      <c r="Y317" s="28"/>
      <c r="Z317" s="28"/>
    </row>
    <row r="318" spans="1:26">
      <c r="A318" s="64"/>
      <c r="B318" s="65" t="s">
        <v>54</v>
      </c>
      <c r="C318" s="66" t="s">
        <v>55</v>
      </c>
      <c r="D318" s="67"/>
      <c r="E318" s="68"/>
      <c r="F318" s="67"/>
      <c r="G318" s="67">
        <v>79</v>
      </c>
      <c r="H318" s="67"/>
      <c r="I318" s="67"/>
      <c r="J318" s="67">
        <v>504</v>
      </c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28"/>
      <c r="W318" s="28"/>
      <c r="X318" s="28"/>
      <c r="Y318" s="28"/>
      <c r="Z318" s="28"/>
    </row>
    <row r="319" spans="1:26" ht="84">
      <c r="A319" s="59">
        <v>83</v>
      </c>
      <c r="B319" s="60" t="s">
        <v>107</v>
      </c>
      <c r="C319" s="61">
        <v>83.707800000000006</v>
      </c>
      <c r="D319" s="62">
        <v>511</v>
      </c>
      <c r="E319" s="63" t="s">
        <v>108</v>
      </c>
      <c r="F319" s="62"/>
      <c r="G319" s="62">
        <v>42775</v>
      </c>
      <c r="H319" s="62" t="s">
        <v>467</v>
      </c>
      <c r="I319" s="62"/>
      <c r="J319" s="62">
        <v>214444</v>
      </c>
      <c r="K319" s="63" t="s">
        <v>468</v>
      </c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28"/>
      <c r="W319" s="28"/>
      <c r="X319" s="28"/>
      <c r="Y319" s="28"/>
      <c r="Z319" s="28"/>
    </row>
    <row r="320" spans="1:26" ht="48">
      <c r="A320" s="59">
        <v>84</v>
      </c>
      <c r="B320" s="60" t="s">
        <v>128</v>
      </c>
      <c r="C320" s="61">
        <v>6.0000000000000001E-3</v>
      </c>
      <c r="D320" s="62">
        <v>23606.05</v>
      </c>
      <c r="E320" s="63">
        <v>20886.47</v>
      </c>
      <c r="F320" s="62" t="s">
        <v>129</v>
      </c>
      <c r="G320" s="62">
        <v>142</v>
      </c>
      <c r="H320" s="62">
        <v>126</v>
      </c>
      <c r="I320" s="62" t="s">
        <v>469</v>
      </c>
      <c r="J320" s="62">
        <v>1742</v>
      </c>
      <c r="K320" s="63">
        <v>1637</v>
      </c>
      <c r="L320" s="63"/>
      <c r="M320" s="63"/>
      <c r="N320" s="63"/>
      <c r="O320" s="63"/>
      <c r="P320" s="63"/>
      <c r="Q320" s="63"/>
      <c r="R320" s="63"/>
      <c r="S320" s="63"/>
      <c r="T320" s="63"/>
      <c r="U320" s="63" t="s">
        <v>470</v>
      </c>
      <c r="V320" s="28"/>
      <c r="W320" s="28"/>
      <c r="X320" s="28"/>
      <c r="Y320" s="28"/>
      <c r="Z320" s="28"/>
    </row>
    <row r="321" spans="1:26">
      <c r="A321" s="64"/>
      <c r="B321" s="65" t="s">
        <v>471</v>
      </c>
      <c r="C321" s="66" t="s">
        <v>133</v>
      </c>
      <c r="D321" s="67"/>
      <c r="E321" s="68"/>
      <c r="F321" s="67"/>
      <c r="G321" s="67">
        <v>122</v>
      </c>
      <c r="H321" s="67"/>
      <c r="I321" s="67"/>
      <c r="J321" s="67">
        <v>1342</v>
      </c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28"/>
      <c r="W321" s="28"/>
      <c r="X321" s="28"/>
      <c r="Y321" s="28"/>
      <c r="Z321" s="28"/>
    </row>
    <row r="322" spans="1:26" ht="24">
      <c r="A322" s="64"/>
      <c r="B322" s="65" t="s">
        <v>472</v>
      </c>
      <c r="C322" s="66" t="s">
        <v>135</v>
      </c>
      <c r="D322" s="67"/>
      <c r="E322" s="68"/>
      <c r="F322" s="67"/>
      <c r="G322" s="67">
        <v>54</v>
      </c>
      <c r="H322" s="67"/>
      <c r="I322" s="67"/>
      <c r="J322" s="67">
        <v>565</v>
      </c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28"/>
      <c r="W322" s="28"/>
      <c r="X322" s="28"/>
      <c r="Y322" s="28"/>
      <c r="Z322" s="28"/>
    </row>
    <row r="323" spans="1:26">
      <c r="A323" s="64"/>
      <c r="B323" s="65" t="s">
        <v>54</v>
      </c>
      <c r="C323" s="66" t="s">
        <v>55</v>
      </c>
      <c r="D323" s="67"/>
      <c r="E323" s="68"/>
      <c r="F323" s="67"/>
      <c r="G323" s="67">
        <v>318</v>
      </c>
      <c r="H323" s="67"/>
      <c r="I323" s="67"/>
      <c r="J323" s="67">
        <v>3649</v>
      </c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28"/>
      <c r="W323" s="28"/>
      <c r="X323" s="28"/>
      <c r="Y323" s="28"/>
      <c r="Z323" s="28"/>
    </row>
    <row r="324" spans="1:26" ht="17.850000000000001" customHeight="1">
      <c r="A324" s="116" t="s">
        <v>473</v>
      </c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28"/>
      <c r="W324" s="28"/>
      <c r="X324" s="28"/>
      <c r="Y324" s="28"/>
      <c r="Z324" s="28"/>
    </row>
    <row r="325" spans="1:26" ht="84">
      <c r="A325" s="59">
        <v>85</v>
      </c>
      <c r="B325" s="60" t="s">
        <v>46</v>
      </c>
      <c r="C325" s="61">
        <v>0.375</v>
      </c>
      <c r="D325" s="62">
        <v>6203.35</v>
      </c>
      <c r="E325" s="63">
        <v>70.989999999999995</v>
      </c>
      <c r="F325" s="62" t="s">
        <v>47</v>
      </c>
      <c r="G325" s="62">
        <v>2326</v>
      </c>
      <c r="H325" s="62">
        <v>27</v>
      </c>
      <c r="I325" s="62" t="s">
        <v>474</v>
      </c>
      <c r="J325" s="62">
        <v>9371</v>
      </c>
      <c r="K325" s="63">
        <v>348</v>
      </c>
      <c r="L325" s="63"/>
      <c r="M325" s="63"/>
      <c r="N325" s="63"/>
      <c r="O325" s="63"/>
      <c r="P325" s="63"/>
      <c r="Q325" s="63"/>
      <c r="R325" s="63"/>
      <c r="S325" s="63"/>
      <c r="T325" s="63"/>
      <c r="U325" s="63" t="s">
        <v>475</v>
      </c>
      <c r="V325" s="28"/>
      <c r="W325" s="28"/>
      <c r="X325" s="28"/>
      <c r="Y325" s="28"/>
      <c r="Z325" s="28"/>
    </row>
    <row r="326" spans="1:26">
      <c r="A326" s="64"/>
      <c r="B326" s="65" t="s">
        <v>476</v>
      </c>
      <c r="C326" s="66" t="s">
        <v>51</v>
      </c>
      <c r="D326" s="67"/>
      <c r="E326" s="68"/>
      <c r="F326" s="67"/>
      <c r="G326" s="67">
        <v>101</v>
      </c>
      <c r="H326" s="67"/>
      <c r="I326" s="67"/>
      <c r="J326" s="67">
        <v>1112</v>
      </c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28"/>
      <c r="W326" s="28"/>
      <c r="X326" s="28"/>
      <c r="Y326" s="28"/>
      <c r="Z326" s="28"/>
    </row>
    <row r="327" spans="1:26">
      <c r="A327" s="64"/>
      <c r="B327" s="65" t="s">
        <v>477</v>
      </c>
      <c r="C327" s="66" t="s">
        <v>53</v>
      </c>
      <c r="D327" s="67"/>
      <c r="E327" s="68"/>
      <c r="F327" s="67"/>
      <c r="G327" s="67">
        <v>58</v>
      </c>
      <c r="H327" s="67"/>
      <c r="I327" s="67"/>
      <c r="J327" s="67">
        <v>604</v>
      </c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28"/>
      <c r="W327" s="28"/>
      <c r="X327" s="28"/>
      <c r="Y327" s="28"/>
      <c r="Z327" s="28"/>
    </row>
    <row r="328" spans="1:26">
      <c r="A328" s="64"/>
      <c r="B328" s="65" t="s">
        <v>54</v>
      </c>
      <c r="C328" s="66" t="s">
        <v>55</v>
      </c>
      <c r="D328" s="67"/>
      <c r="E328" s="68"/>
      <c r="F328" s="67"/>
      <c r="G328" s="67">
        <v>2485</v>
      </c>
      <c r="H328" s="67"/>
      <c r="I328" s="67"/>
      <c r="J328" s="67">
        <v>11087</v>
      </c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28"/>
      <c r="W328" s="28"/>
      <c r="X328" s="28"/>
      <c r="Y328" s="28"/>
      <c r="Z328" s="28"/>
    </row>
    <row r="329" spans="1:26" ht="36">
      <c r="A329" s="59">
        <v>86</v>
      </c>
      <c r="B329" s="60" t="s">
        <v>56</v>
      </c>
      <c r="C329" s="61">
        <v>37.125</v>
      </c>
      <c r="D329" s="62"/>
      <c r="E329" s="63"/>
      <c r="F329" s="62"/>
      <c r="G329" s="62"/>
      <c r="H329" s="62"/>
      <c r="I329" s="62"/>
      <c r="J329" s="62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28"/>
      <c r="W329" s="28"/>
      <c r="X329" s="28"/>
      <c r="Y329" s="28"/>
      <c r="Z329" s="28"/>
    </row>
    <row r="330" spans="1:26" ht="72">
      <c r="A330" s="59">
        <v>87</v>
      </c>
      <c r="B330" s="60" t="s">
        <v>381</v>
      </c>
      <c r="C330" s="61">
        <v>0.41249999999999998</v>
      </c>
      <c r="D330" s="62">
        <v>3905.55</v>
      </c>
      <c r="E330" s="63" t="s">
        <v>59</v>
      </c>
      <c r="F330" s="62" t="s">
        <v>60</v>
      </c>
      <c r="G330" s="62">
        <v>1611</v>
      </c>
      <c r="H330" s="62" t="s">
        <v>478</v>
      </c>
      <c r="I330" s="62" t="s">
        <v>479</v>
      </c>
      <c r="J330" s="62">
        <v>9803</v>
      </c>
      <c r="K330" s="63" t="s">
        <v>480</v>
      </c>
      <c r="L330" s="63"/>
      <c r="M330" s="63"/>
      <c r="N330" s="63"/>
      <c r="O330" s="63"/>
      <c r="P330" s="63"/>
      <c r="Q330" s="63"/>
      <c r="R330" s="63"/>
      <c r="S330" s="63"/>
      <c r="T330" s="63"/>
      <c r="U330" s="63" t="s">
        <v>481</v>
      </c>
      <c r="V330" s="28"/>
      <c r="W330" s="28"/>
      <c r="X330" s="28"/>
      <c r="Y330" s="28"/>
      <c r="Z330" s="28"/>
    </row>
    <row r="331" spans="1:26">
      <c r="A331" s="64"/>
      <c r="B331" s="65" t="s">
        <v>482</v>
      </c>
      <c r="C331" s="66" t="s">
        <v>66</v>
      </c>
      <c r="D331" s="67"/>
      <c r="E331" s="68"/>
      <c r="F331" s="67"/>
      <c r="G331" s="67">
        <v>342</v>
      </c>
      <c r="H331" s="67"/>
      <c r="I331" s="67"/>
      <c r="J331" s="67">
        <v>3800</v>
      </c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28"/>
      <c r="W331" s="28"/>
      <c r="X331" s="28"/>
      <c r="Y331" s="28"/>
      <c r="Z331" s="28"/>
    </row>
    <row r="332" spans="1:26" ht="24">
      <c r="A332" s="64"/>
      <c r="B332" s="65" t="s">
        <v>483</v>
      </c>
      <c r="C332" s="66" t="s">
        <v>68</v>
      </c>
      <c r="D332" s="67"/>
      <c r="E332" s="68"/>
      <c r="F332" s="67"/>
      <c r="G332" s="67">
        <v>195</v>
      </c>
      <c r="H332" s="67"/>
      <c r="I332" s="67"/>
      <c r="J332" s="67">
        <v>2034</v>
      </c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28"/>
      <c r="W332" s="28"/>
      <c r="X332" s="28"/>
      <c r="Y332" s="28"/>
      <c r="Z332" s="28"/>
    </row>
    <row r="333" spans="1:26">
      <c r="A333" s="64"/>
      <c r="B333" s="65" t="s">
        <v>54</v>
      </c>
      <c r="C333" s="66" t="s">
        <v>55</v>
      </c>
      <c r="D333" s="67"/>
      <c r="E333" s="68"/>
      <c r="F333" s="67"/>
      <c r="G333" s="67">
        <v>2148</v>
      </c>
      <c r="H333" s="67"/>
      <c r="I333" s="67"/>
      <c r="J333" s="67">
        <v>15637</v>
      </c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28"/>
      <c r="W333" s="28"/>
      <c r="X333" s="28"/>
      <c r="Y333" s="28"/>
      <c r="Z333" s="28"/>
    </row>
    <row r="334" spans="1:26" ht="60">
      <c r="A334" s="59">
        <v>88</v>
      </c>
      <c r="B334" s="60" t="s">
        <v>69</v>
      </c>
      <c r="C334" s="61">
        <v>50.325000000000003</v>
      </c>
      <c r="D334" s="62">
        <v>122</v>
      </c>
      <c r="E334" s="63" t="s">
        <v>71</v>
      </c>
      <c r="F334" s="62"/>
      <c r="G334" s="62">
        <v>6140</v>
      </c>
      <c r="H334" s="62" t="s">
        <v>484</v>
      </c>
      <c r="I334" s="62"/>
      <c r="J334" s="62">
        <v>25732</v>
      </c>
      <c r="K334" s="63" t="s">
        <v>485</v>
      </c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28"/>
      <c r="W334" s="28"/>
      <c r="X334" s="28"/>
      <c r="Y334" s="28"/>
      <c r="Z334" s="28"/>
    </row>
    <row r="335" spans="1:26" ht="36">
      <c r="A335" s="59">
        <v>89</v>
      </c>
      <c r="B335" s="60" t="s">
        <v>391</v>
      </c>
      <c r="C335" s="61">
        <v>0.9375</v>
      </c>
      <c r="D335" s="62">
        <v>3100.02</v>
      </c>
      <c r="E335" s="63" t="s">
        <v>76</v>
      </c>
      <c r="F335" s="62" t="s">
        <v>77</v>
      </c>
      <c r="G335" s="62">
        <v>2906</v>
      </c>
      <c r="H335" s="62" t="s">
        <v>486</v>
      </c>
      <c r="I335" s="62" t="s">
        <v>487</v>
      </c>
      <c r="J335" s="62">
        <v>12746</v>
      </c>
      <c r="K335" s="63" t="s">
        <v>488</v>
      </c>
      <c r="L335" s="63"/>
      <c r="M335" s="63"/>
      <c r="N335" s="63"/>
      <c r="O335" s="63"/>
      <c r="P335" s="63"/>
      <c r="Q335" s="63"/>
      <c r="R335" s="63"/>
      <c r="S335" s="63"/>
      <c r="T335" s="63"/>
      <c r="U335" s="63" t="s">
        <v>489</v>
      </c>
      <c r="V335" s="28"/>
      <c r="W335" s="28"/>
      <c r="X335" s="28"/>
      <c r="Y335" s="28"/>
      <c r="Z335" s="28"/>
    </row>
    <row r="336" spans="1:26">
      <c r="A336" s="64"/>
      <c r="B336" s="65" t="s">
        <v>490</v>
      </c>
      <c r="C336" s="66" t="s">
        <v>66</v>
      </c>
      <c r="D336" s="67"/>
      <c r="E336" s="68"/>
      <c r="F336" s="67"/>
      <c r="G336" s="67">
        <v>11</v>
      </c>
      <c r="H336" s="67"/>
      <c r="I336" s="67"/>
      <c r="J336" s="67">
        <v>128</v>
      </c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28"/>
      <c r="W336" s="28"/>
      <c r="X336" s="28"/>
      <c r="Y336" s="28"/>
      <c r="Z336" s="28"/>
    </row>
    <row r="337" spans="1:26" ht="24">
      <c r="A337" s="64"/>
      <c r="B337" s="65" t="s">
        <v>491</v>
      </c>
      <c r="C337" s="66" t="s">
        <v>68</v>
      </c>
      <c r="D337" s="67"/>
      <c r="E337" s="68"/>
      <c r="F337" s="67"/>
      <c r="G337" s="67">
        <v>6</v>
      </c>
      <c r="H337" s="67"/>
      <c r="I337" s="67"/>
      <c r="J337" s="67">
        <v>68</v>
      </c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28"/>
      <c r="W337" s="28"/>
      <c r="X337" s="28"/>
      <c r="Y337" s="28"/>
      <c r="Z337" s="28"/>
    </row>
    <row r="338" spans="1:26">
      <c r="A338" s="64"/>
      <c r="B338" s="65" t="s">
        <v>54</v>
      </c>
      <c r="C338" s="66" t="s">
        <v>55</v>
      </c>
      <c r="D338" s="67"/>
      <c r="E338" s="68"/>
      <c r="F338" s="67"/>
      <c r="G338" s="67">
        <v>2923</v>
      </c>
      <c r="H338" s="67"/>
      <c r="I338" s="67"/>
      <c r="J338" s="67">
        <v>12942</v>
      </c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28"/>
      <c r="W338" s="28"/>
      <c r="X338" s="28"/>
      <c r="Y338" s="28"/>
      <c r="Z338" s="28"/>
    </row>
    <row r="339" spans="1:26" ht="36">
      <c r="A339" s="59">
        <v>90</v>
      </c>
      <c r="B339" s="60" t="s">
        <v>84</v>
      </c>
      <c r="C339" s="61">
        <v>0.91501999999999994</v>
      </c>
      <c r="D339" s="62">
        <v>124.01</v>
      </c>
      <c r="E339" s="63"/>
      <c r="F339" s="62" t="s">
        <v>85</v>
      </c>
      <c r="G339" s="62">
        <v>113</v>
      </c>
      <c r="H339" s="62"/>
      <c r="I339" s="62" t="s">
        <v>492</v>
      </c>
      <c r="J339" s="62">
        <v>813</v>
      </c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 t="s">
        <v>493</v>
      </c>
      <c r="V339" s="28"/>
      <c r="W339" s="28"/>
      <c r="X339" s="28"/>
      <c r="Y339" s="28"/>
      <c r="Z339" s="28"/>
    </row>
    <row r="340" spans="1:26">
      <c r="A340" s="64"/>
      <c r="B340" s="65" t="s">
        <v>494</v>
      </c>
      <c r="C340" s="66" t="s">
        <v>66</v>
      </c>
      <c r="D340" s="67"/>
      <c r="E340" s="68"/>
      <c r="F340" s="67"/>
      <c r="G340" s="67">
        <v>34</v>
      </c>
      <c r="H340" s="67"/>
      <c r="I340" s="67"/>
      <c r="J340" s="67">
        <v>378</v>
      </c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28"/>
      <c r="W340" s="28"/>
      <c r="X340" s="28"/>
      <c r="Y340" s="28"/>
      <c r="Z340" s="28"/>
    </row>
    <row r="341" spans="1:26" ht="24">
      <c r="A341" s="64"/>
      <c r="B341" s="65" t="s">
        <v>495</v>
      </c>
      <c r="C341" s="66" t="s">
        <v>68</v>
      </c>
      <c r="D341" s="67"/>
      <c r="E341" s="68"/>
      <c r="F341" s="67"/>
      <c r="G341" s="67">
        <v>19</v>
      </c>
      <c r="H341" s="67"/>
      <c r="I341" s="67"/>
      <c r="J341" s="67">
        <v>202</v>
      </c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28"/>
      <c r="W341" s="28"/>
      <c r="X341" s="28"/>
      <c r="Y341" s="28"/>
      <c r="Z341" s="28"/>
    </row>
    <row r="342" spans="1:26">
      <c r="A342" s="64"/>
      <c r="B342" s="65" t="s">
        <v>54</v>
      </c>
      <c r="C342" s="66" t="s">
        <v>55</v>
      </c>
      <c r="D342" s="67"/>
      <c r="E342" s="68"/>
      <c r="F342" s="67"/>
      <c r="G342" s="67">
        <v>166</v>
      </c>
      <c r="H342" s="67"/>
      <c r="I342" s="67"/>
      <c r="J342" s="67">
        <v>1393</v>
      </c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28"/>
      <c r="W342" s="28"/>
      <c r="X342" s="28"/>
      <c r="Y342" s="28"/>
      <c r="Z342" s="28"/>
    </row>
    <row r="343" spans="1:26" ht="48">
      <c r="A343" s="59">
        <v>91</v>
      </c>
      <c r="B343" s="60" t="s">
        <v>90</v>
      </c>
      <c r="C343" s="61">
        <v>-0.96562499999999996</v>
      </c>
      <c r="D343" s="62">
        <v>2970</v>
      </c>
      <c r="E343" s="63" t="s">
        <v>91</v>
      </c>
      <c r="F343" s="62"/>
      <c r="G343" s="62">
        <v>-2868</v>
      </c>
      <c r="H343" s="62" t="s">
        <v>496</v>
      </c>
      <c r="I343" s="62"/>
      <c r="J343" s="62">
        <v>-12471</v>
      </c>
      <c r="K343" s="63" t="s">
        <v>497</v>
      </c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28"/>
      <c r="W343" s="28"/>
      <c r="X343" s="28"/>
      <c r="Y343" s="28"/>
      <c r="Z343" s="28"/>
    </row>
    <row r="344" spans="1:26" ht="48">
      <c r="A344" s="59">
        <v>92</v>
      </c>
      <c r="B344" s="60" t="s">
        <v>94</v>
      </c>
      <c r="C344" s="61">
        <v>0.96562499999999996</v>
      </c>
      <c r="D344" s="62">
        <v>3030</v>
      </c>
      <c r="E344" s="63" t="s">
        <v>95</v>
      </c>
      <c r="F344" s="62"/>
      <c r="G344" s="62">
        <v>2926</v>
      </c>
      <c r="H344" s="62" t="s">
        <v>498</v>
      </c>
      <c r="I344" s="62"/>
      <c r="J344" s="62">
        <v>12937</v>
      </c>
      <c r="K344" s="63" t="s">
        <v>499</v>
      </c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28"/>
      <c r="W344" s="28"/>
      <c r="X344" s="28"/>
      <c r="Y344" s="28"/>
      <c r="Z344" s="28"/>
    </row>
    <row r="345" spans="1:26" ht="84">
      <c r="A345" s="59">
        <v>93</v>
      </c>
      <c r="B345" s="60" t="s">
        <v>98</v>
      </c>
      <c r="C345" s="61">
        <v>0.375</v>
      </c>
      <c r="D345" s="62">
        <v>3218.43</v>
      </c>
      <c r="E345" s="63" t="s">
        <v>99</v>
      </c>
      <c r="F345" s="62" t="s">
        <v>100</v>
      </c>
      <c r="G345" s="62">
        <v>1207</v>
      </c>
      <c r="H345" s="62" t="s">
        <v>500</v>
      </c>
      <c r="I345" s="62" t="s">
        <v>501</v>
      </c>
      <c r="J345" s="62">
        <v>8740</v>
      </c>
      <c r="K345" s="63" t="s">
        <v>502</v>
      </c>
      <c r="L345" s="63"/>
      <c r="M345" s="63"/>
      <c r="N345" s="63"/>
      <c r="O345" s="63"/>
      <c r="P345" s="63"/>
      <c r="Q345" s="63"/>
      <c r="R345" s="63"/>
      <c r="S345" s="63"/>
      <c r="T345" s="63"/>
      <c r="U345" s="63" t="s">
        <v>503</v>
      </c>
      <c r="V345" s="28"/>
      <c r="W345" s="28"/>
      <c r="X345" s="28"/>
      <c r="Y345" s="28"/>
      <c r="Z345" s="28"/>
    </row>
    <row r="346" spans="1:26">
      <c r="A346" s="64"/>
      <c r="B346" s="65" t="s">
        <v>504</v>
      </c>
      <c r="C346" s="66" t="s">
        <v>66</v>
      </c>
      <c r="D346" s="67"/>
      <c r="E346" s="68"/>
      <c r="F346" s="67"/>
      <c r="G346" s="67">
        <v>417</v>
      </c>
      <c r="H346" s="67"/>
      <c r="I346" s="67"/>
      <c r="J346" s="67">
        <v>4630</v>
      </c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28"/>
      <c r="W346" s="28"/>
      <c r="X346" s="28"/>
      <c r="Y346" s="28"/>
      <c r="Z346" s="28"/>
    </row>
    <row r="347" spans="1:26" ht="24">
      <c r="A347" s="64"/>
      <c r="B347" s="65" t="s">
        <v>505</v>
      </c>
      <c r="C347" s="66" t="s">
        <v>68</v>
      </c>
      <c r="D347" s="67"/>
      <c r="E347" s="68"/>
      <c r="F347" s="67"/>
      <c r="G347" s="67">
        <v>237</v>
      </c>
      <c r="H347" s="67"/>
      <c r="I347" s="67"/>
      <c r="J347" s="67">
        <v>2478</v>
      </c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28"/>
      <c r="W347" s="28"/>
      <c r="X347" s="28"/>
      <c r="Y347" s="28"/>
      <c r="Z347" s="28"/>
    </row>
    <row r="348" spans="1:26">
      <c r="A348" s="64"/>
      <c r="B348" s="65" t="s">
        <v>54</v>
      </c>
      <c r="C348" s="66" t="s">
        <v>55</v>
      </c>
      <c r="D348" s="67"/>
      <c r="E348" s="68"/>
      <c r="F348" s="67"/>
      <c r="G348" s="67">
        <v>1861</v>
      </c>
      <c r="H348" s="67"/>
      <c r="I348" s="67"/>
      <c r="J348" s="67">
        <v>15848</v>
      </c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28"/>
      <c r="W348" s="28"/>
      <c r="X348" s="28"/>
      <c r="Y348" s="28"/>
      <c r="Z348" s="28"/>
    </row>
    <row r="349" spans="1:26" ht="84">
      <c r="A349" s="59">
        <v>94</v>
      </c>
      <c r="B349" s="60" t="s">
        <v>107</v>
      </c>
      <c r="C349" s="61">
        <v>36.225000000000001</v>
      </c>
      <c r="D349" s="62">
        <v>511</v>
      </c>
      <c r="E349" s="63" t="s">
        <v>108</v>
      </c>
      <c r="F349" s="62"/>
      <c r="G349" s="62">
        <v>18511</v>
      </c>
      <c r="H349" s="62" t="s">
        <v>506</v>
      </c>
      <c r="I349" s="62"/>
      <c r="J349" s="62">
        <v>92802</v>
      </c>
      <c r="K349" s="63" t="s">
        <v>507</v>
      </c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28"/>
      <c r="W349" s="28"/>
      <c r="X349" s="28"/>
      <c r="Y349" s="28"/>
      <c r="Z349" s="28"/>
    </row>
    <row r="350" spans="1:26" ht="60">
      <c r="A350" s="59">
        <v>95</v>
      </c>
      <c r="B350" s="60" t="s">
        <v>111</v>
      </c>
      <c r="C350" s="61">
        <v>2.25</v>
      </c>
      <c r="D350" s="62">
        <v>8.92</v>
      </c>
      <c r="E350" s="63" t="s">
        <v>112</v>
      </c>
      <c r="F350" s="62">
        <v>3.59</v>
      </c>
      <c r="G350" s="62">
        <v>20</v>
      </c>
      <c r="H350" s="62" t="s">
        <v>508</v>
      </c>
      <c r="I350" s="62">
        <v>8</v>
      </c>
      <c r="J350" s="62">
        <v>104</v>
      </c>
      <c r="K350" s="63" t="s">
        <v>509</v>
      </c>
      <c r="L350" s="63"/>
      <c r="M350" s="63"/>
      <c r="N350" s="63"/>
      <c r="O350" s="63"/>
      <c r="P350" s="63"/>
      <c r="Q350" s="63"/>
      <c r="R350" s="63"/>
      <c r="S350" s="63"/>
      <c r="T350" s="63"/>
      <c r="U350" s="63">
        <v>30</v>
      </c>
      <c r="V350" s="28"/>
      <c r="W350" s="28"/>
      <c r="X350" s="28"/>
      <c r="Y350" s="28"/>
      <c r="Z350" s="28"/>
    </row>
    <row r="351" spans="1:26">
      <c r="A351" s="64"/>
      <c r="B351" s="65" t="s">
        <v>510</v>
      </c>
      <c r="C351" s="66" t="s">
        <v>66</v>
      </c>
      <c r="D351" s="67"/>
      <c r="E351" s="68"/>
      <c r="F351" s="67"/>
      <c r="G351" s="67">
        <v>3</v>
      </c>
      <c r="H351" s="67"/>
      <c r="I351" s="67"/>
      <c r="J351" s="67">
        <v>39</v>
      </c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28"/>
      <c r="W351" s="28"/>
      <c r="X351" s="28"/>
      <c r="Y351" s="28"/>
      <c r="Z351" s="28"/>
    </row>
    <row r="352" spans="1:26" ht="24">
      <c r="A352" s="64"/>
      <c r="B352" s="65" t="s">
        <v>511</v>
      </c>
      <c r="C352" s="66" t="s">
        <v>68</v>
      </c>
      <c r="D352" s="67"/>
      <c r="E352" s="68"/>
      <c r="F352" s="67"/>
      <c r="G352" s="67">
        <v>2</v>
      </c>
      <c r="H352" s="67"/>
      <c r="I352" s="67"/>
      <c r="J352" s="67">
        <v>21</v>
      </c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28"/>
      <c r="W352" s="28"/>
      <c r="X352" s="28"/>
      <c r="Y352" s="28"/>
      <c r="Z352" s="28"/>
    </row>
    <row r="353" spans="1:26">
      <c r="A353" s="64"/>
      <c r="B353" s="65" t="s">
        <v>54</v>
      </c>
      <c r="C353" s="66" t="s">
        <v>55</v>
      </c>
      <c r="D353" s="67"/>
      <c r="E353" s="68"/>
      <c r="F353" s="67"/>
      <c r="G353" s="67">
        <v>25</v>
      </c>
      <c r="H353" s="67"/>
      <c r="I353" s="67"/>
      <c r="J353" s="67">
        <v>164</v>
      </c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28"/>
      <c r="W353" s="28"/>
      <c r="X353" s="28"/>
      <c r="Y353" s="28"/>
      <c r="Z353" s="28"/>
    </row>
    <row r="354" spans="1:26" ht="84">
      <c r="A354" s="78">
        <v>96</v>
      </c>
      <c r="B354" s="79" t="s">
        <v>107</v>
      </c>
      <c r="C354" s="80">
        <v>27.225000000000001</v>
      </c>
      <c r="D354" s="81">
        <v>511</v>
      </c>
      <c r="E354" s="82" t="s">
        <v>108</v>
      </c>
      <c r="F354" s="81"/>
      <c r="G354" s="81">
        <v>13912</v>
      </c>
      <c r="H354" s="81" t="s">
        <v>512</v>
      </c>
      <c r="I354" s="81"/>
      <c r="J354" s="81">
        <v>69746</v>
      </c>
      <c r="K354" s="82" t="s">
        <v>513</v>
      </c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28"/>
      <c r="W354" s="28"/>
      <c r="X354" s="28"/>
      <c r="Y354" s="28"/>
      <c r="Z354" s="28"/>
    </row>
    <row r="355" spans="1:26" ht="36">
      <c r="A355" s="118" t="s">
        <v>136</v>
      </c>
      <c r="B355" s="119"/>
      <c r="C355" s="119"/>
      <c r="D355" s="119"/>
      <c r="E355" s="119"/>
      <c r="F355" s="119"/>
      <c r="G355" s="62">
        <v>184323</v>
      </c>
      <c r="H355" s="62" t="s">
        <v>514</v>
      </c>
      <c r="I355" s="62" t="s">
        <v>515</v>
      </c>
      <c r="J355" s="62">
        <v>914028</v>
      </c>
      <c r="K355" s="63" t="s">
        <v>516</v>
      </c>
      <c r="L355" s="63"/>
      <c r="M355" s="63"/>
      <c r="N355" s="63"/>
      <c r="O355" s="63"/>
      <c r="P355" s="63"/>
      <c r="Q355" s="63"/>
      <c r="R355" s="63"/>
      <c r="S355" s="63"/>
      <c r="T355" s="63"/>
      <c r="U355" s="63" t="s">
        <v>517</v>
      </c>
      <c r="V355" s="28"/>
      <c r="W355" s="28"/>
      <c r="X355" s="28"/>
      <c r="Y355" s="28"/>
      <c r="Z355" s="28"/>
    </row>
    <row r="356" spans="1:26">
      <c r="A356" s="118" t="s">
        <v>141</v>
      </c>
      <c r="B356" s="119"/>
      <c r="C356" s="119"/>
      <c r="D356" s="119"/>
      <c r="E356" s="119"/>
      <c r="F356" s="119"/>
      <c r="G356" s="62"/>
      <c r="H356" s="62"/>
      <c r="I356" s="62"/>
      <c r="J356" s="62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28"/>
      <c r="W356" s="28"/>
      <c r="X356" s="28"/>
      <c r="Y356" s="28"/>
      <c r="Z356" s="28"/>
    </row>
    <row r="357" spans="1:26">
      <c r="A357" s="118" t="s">
        <v>142</v>
      </c>
      <c r="B357" s="119"/>
      <c r="C357" s="119"/>
      <c r="D357" s="119"/>
      <c r="E357" s="119"/>
      <c r="F357" s="119"/>
      <c r="G357" s="62">
        <v>2546</v>
      </c>
      <c r="H357" s="62"/>
      <c r="I357" s="62"/>
      <c r="J357" s="62">
        <v>33219</v>
      </c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28"/>
      <c r="W357" s="28"/>
      <c r="X357" s="28"/>
      <c r="Y357" s="28"/>
      <c r="Z357" s="28"/>
    </row>
    <row r="358" spans="1:26">
      <c r="A358" s="118" t="s">
        <v>143</v>
      </c>
      <c r="B358" s="119"/>
      <c r="C358" s="119"/>
      <c r="D358" s="119"/>
      <c r="E358" s="119"/>
      <c r="F358" s="119"/>
      <c r="G358" s="62">
        <v>170123</v>
      </c>
      <c r="H358" s="62"/>
      <c r="I358" s="62"/>
      <c r="J358" s="62">
        <v>825734</v>
      </c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28"/>
      <c r="W358" s="28"/>
      <c r="X358" s="28"/>
      <c r="Y358" s="28"/>
      <c r="Z358" s="28"/>
    </row>
    <row r="359" spans="1:26">
      <c r="A359" s="118" t="s">
        <v>144</v>
      </c>
      <c r="B359" s="119"/>
      <c r="C359" s="119"/>
      <c r="D359" s="119"/>
      <c r="E359" s="119"/>
      <c r="F359" s="119"/>
      <c r="G359" s="62">
        <v>12909</v>
      </c>
      <c r="H359" s="62"/>
      <c r="I359" s="62"/>
      <c r="J359" s="62">
        <v>71457</v>
      </c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28"/>
      <c r="W359" s="28"/>
      <c r="X359" s="28"/>
      <c r="Y359" s="28"/>
      <c r="Z359" s="28"/>
    </row>
    <row r="360" spans="1:26">
      <c r="A360" s="127" t="s">
        <v>145</v>
      </c>
      <c r="B360" s="128"/>
      <c r="C360" s="128"/>
      <c r="D360" s="128"/>
      <c r="E360" s="128"/>
      <c r="F360" s="128"/>
      <c r="G360" s="74">
        <v>3519</v>
      </c>
      <c r="H360" s="74"/>
      <c r="I360" s="74"/>
      <c r="J360" s="74">
        <v>39025</v>
      </c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28"/>
      <c r="W360" s="28"/>
      <c r="X360" s="28"/>
      <c r="Y360" s="28"/>
      <c r="Z360" s="28"/>
    </row>
    <row r="361" spans="1:26">
      <c r="A361" s="127" t="s">
        <v>146</v>
      </c>
      <c r="B361" s="128"/>
      <c r="C361" s="128"/>
      <c r="D361" s="128"/>
      <c r="E361" s="128"/>
      <c r="F361" s="128"/>
      <c r="G361" s="74">
        <v>1986</v>
      </c>
      <c r="H361" s="74"/>
      <c r="I361" s="74"/>
      <c r="J361" s="74">
        <v>20742</v>
      </c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28"/>
      <c r="W361" s="28"/>
      <c r="X361" s="28"/>
      <c r="Y361" s="28"/>
      <c r="Z361" s="28"/>
    </row>
    <row r="362" spans="1:26" ht="26.1" customHeight="1">
      <c r="A362" s="127" t="s">
        <v>518</v>
      </c>
      <c r="B362" s="128"/>
      <c r="C362" s="128"/>
      <c r="D362" s="128"/>
      <c r="E362" s="128"/>
      <c r="F362" s="128"/>
      <c r="G362" s="74"/>
      <c r="H362" s="74"/>
      <c r="I362" s="74"/>
      <c r="J362" s="74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28"/>
      <c r="W362" s="28"/>
      <c r="X362" s="28"/>
      <c r="Y362" s="28"/>
      <c r="Z362" s="28"/>
    </row>
    <row r="363" spans="1:26">
      <c r="A363" s="118" t="s">
        <v>149</v>
      </c>
      <c r="B363" s="119"/>
      <c r="C363" s="119"/>
      <c r="D363" s="119"/>
      <c r="E363" s="119"/>
      <c r="F363" s="119"/>
      <c r="G363" s="62">
        <v>29036</v>
      </c>
      <c r="H363" s="62"/>
      <c r="I363" s="62"/>
      <c r="J363" s="62">
        <v>187370</v>
      </c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28"/>
      <c r="W363" s="28"/>
      <c r="X363" s="28"/>
      <c r="Y363" s="28"/>
      <c r="Z363" s="28"/>
    </row>
    <row r="364" spans="1:26">
      <c r="A364" s="118" t="s">
        <v>150</v>
      </c>
      <c r="B364" s="119"/>
      <c r="C364" s="119"/>
      <c r="D364" s="119"/>
      <c r="E364" s="119"/>
      <c r="F364" s="119"/>
      <c r="G364" s="62">
        <v>157989</v>
      </c>
      <c r="H364" s="62"/>
      <c r="I364" s="62"/>
      <c r="J364" s="62">
        <v>771689</v>
      </c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28"/>
      <c r="W364" s="28"/>
      <c r="X364" s="28"/>
      <c r="Y364" s="28"/>
      <c r="Z364" s="28"/>
    </row>
    <row r="365" spans="1:26">
      <c r="A365" s="118" t="s">
        <v>151</v>
      </c>
      <c r="B365" s="119"/>
      <c r="C365" s="119"/>
      <c r="D365" s="119"/>
      <c r="E365" s="119"/>
      <c r="F365" s="119"/>
      <c r="G365" s="62">
        <v>318</v>
      </c>
      <c r="H365" s="62"/>
      <c r="I365" s="62"/>
      <c r="J365" s="62">
        <v>3649</v>
      </c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28"/>
      <c r="W365" s="28"/>
      <c r="X365" s="28"/>
      <c r="Y365" s="28"/>
      <c r="Z365" s="28"/>
    </row>
    <row r="366" spans="1:26">
      <c r="A366" s="118" t="s">
        <v>148</v>
      </c>
      <c r="B366" s="119"/>
      <c r="C366" s="119"/>
      <c r="D366" s="119"/>
      <c r="E366" s="119"/>
      <c r="F366" s="119"/>
      <c r="G366" s="62">
        <v>2485</v>
      </c>
      <c r="H366" s="62"/>
      <c r="I366" s="62"/>
      <c r="J366" s="62">
        <v>11087</v>
      </c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28"/>
      <c r="W366" s="28"/>
      <c r="X366" s="28"/>
      <c r="Y366" s="28"/>
      <c r="Z366" s="28"/>
    </row>
    <row r="367" spans="1:26">
      <c r="A367" s="118" t="s">
        <v>152</v>
      </c>
      <c r="B367" s="119"/>
      <c r="C367" s="119"/>
      <c r="D367" s="119"/>
      <c r="E367" s="119"/>
      <c r="F367" s="119"/>
      <c r="G367" s="62">
        <v>189828</v>
      </c>
      <c r="H367" s="62"/>
      <c r="I367" s="62"/>
      <c r="J367" s="62">
        <v>973795</v>
      </c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28"/>
      <c r="W367" s="28"/>
      <c r="X367" s="28"/>
      <c r="Y367" s="28"/>
      <c r="Z367" s="28"/>
    </row>
    <row r="368" spans="1:26" ht="26.1" customHeight="1">
      <c r="A368" s="125" t="s">
        <v>519</v>
      </c>
      <c r="B368" s="126"/>
      <c r="C368" s="126"/>
      <c r="D368" s="126"/>
      <c r="E368" s="126"/>
      <c r="F368" s="126"/>
      <c r="G368" s="76">
        <v>189828</v>
      </c>
      <c r="H368" s="76"/>
      <c r="I368" s="76"/>
      <c r="J368" s="76">
        <v>973795</v>
      </c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28"/>
      <c r="W368" s="28"/>
      <c r="X368" s="28"/>
      <c r="Y368" s="28"/>
      <c r="Z368" s="28"/>
    </row>
    <row r="369" spans="1:26" ht="21" customHeight="1">
      <c r="A369" s="114" t="s">
        <v>520</v>
      </c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  <c r="T369" s="115"/>
      <c r="U369" s="115"/>
      <c r="V369" s="28"/>
      <c r="W369" s="28"/>
      <c r="X369" s="28"/>
      <c r="Y369" s="28"/>
      <c r="Z369" s="28"/>
    </row>
    <row r="370" spans="1:26" ht="17.850000000000001" customHeight="1">
      <c r="A370" s="116" t="s">
        <v>521</v>
      </c>
      <c r="B370" s="117"/>
      <c r="C370" s="117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28"/>
      <c r="W370" s="28"/>
      <c r="X370" s="28"/>
      <c r="Y370" s="28"/>
      <c r="Z370" s="28"/>
    </row>
    <row r="371" spans="1:26" ht="48">
      <c r="A371" s="59">
        <v>97</v>
      </c>
      <c r="B371" s="60" t="s">
        <v>522</v>
      </c>
      <c r="C371" s="61">
        <v>3</v>
      </c>
      <c r="D371" s="62">
        <v>1185.7</v>
      </c>
      <c r="E371" s="63" t="s">
        <v>523</v>
      </c>
      <c r="F371" s="62">
        <v>10.32</v>
      </c>
      <c r="G371" s="62">
        <v>3557</v>
      </c>
      <c r="H371" s="62" t="s">
        <v>524</v>
      </c>
      <c r="I371" s="62">
        <v>31</v>
      </c>
      <c r="J371" s="62">
        <v>19382</v>
      </c>
      <c r="K371" s="63" t="s">
        <v>525</v>
      </c>
      <c r="L371" s="63"/>
      <c r="M371" s="63"/>
      <c r="N371" s="63"/>
      <c r="O371" s="63"/>
      <c r="P371" s="63"/>
      <c r="Q371" s="63"/>
      <c r="R371" s="63"/>
      <c r="S371" s="63"/>
      <c r="T371" s="63"/>
      <c r="U371" s="63">
        <v>187</v>
      </c>
      <c r="V371" s="28"/>
      <c r="W371" s="28"/>
      <c r="X371" s="28"/>
      <c r="Y371" s="28"/>
      <c r="Z371" s="28"/>
    </row>
    <row r="372" spans="1:26">
      <c r="A372" s="64"/>
      <c r="B372" s="65" t="s">
        <v>526</v>
      </c>
      <c r="C372" s="66" t="s">
        <v>527</v>
      </c>
      <c r="D372" s="67"/>
      <c r="E372" s="68"/>
      <c r="F372" s="67"/>
      <c r="G372" s="67">
        <v>158</v>
      </c>
      <c r="H372" s="67"/>
      <c r="I372" s="67"/>
      <c r="J372" s="67">
        <v>1757</v>
      </c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28"/>
      <c r="W372" s="28"/>
      <c r="X372" s="28"/>
      <c r="Y372" s="28"/>
      <c r="Z372" s="28"/>
    </row>
    <row r="373" spans="1:26">
      <c r="A373" s="64"/>
      <c r="B373" s="65" t="s">
        <v>528</v>
      </c>
      <c r="C373" s="66" t="s">
        <v>529</v>
      </c>
      <c r="D373" s="67"/>
      <c r="E373" s="68"/>
      <c r="F373" s="67"/>
      <c r="G373" s="67">
        <v>99</v>
      </c>
      <c r="H373" s="67"/>
      <c r="I373" s="67"/>
      <c r="J373" s="67">
        <v>1041</v>
      </c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28"/>
      <c r="W373" s="28"/>
      <c r="X373" s="28"/>
      <c r="Y373" s="28"/>
      <c r="Z373" s="28"/>
    </row>
    <row r="374" spans="1:26">
      <c r="A374" s="69"/>
      <c r="B374" s="70" t="s">
        <v>54</v>
      </c>
      <c r="C374" s="71" t="s">
        <v>55</v>
      </c>
      <c r="D374" s="72"/>
      <c r="E374" s="73"/>
      <c r="F374" s="72"/>
      <c r="G374" s="72">
        <v>3814</v>
      </c>
      <c r="H374" s="72"/>
      <c r="I374" s="72"/>
      <c r="J374" s="72">
        <v>22180</v>
      </c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28"/>
      <c r="W374" s="28"/>
      <c r="X374" s="28"/>
      <c r="Y374" s="28"/>
      <c r="Z374" s="28"/>
    </row>
    <row r="375" spans="1:26" ht="36">
      <c r="A375" s="118" t="s">
        <v>136</v>
      </c>
      <c r="B375" s="119"/>
      <c r="C375" s="119"/>
      <c r="D375" s="119"/>
      <c r="E375" s="119"/>
      <c r="F375" s="119"/>
      <c r="G375" s="62">
        <v>3557</v>
      </c>
      <c r="H375" s="62" t="s">
        <v>524</v>
      </c>
      <c r="I375" s="62">
        <v>31</v>
      </c>
      <c r="J375" s="62">
        <v>19382</v>
      </c>
      <c r="K375" s="63" t="s">
        <v>525</v>
      </c>
      <c r="L375" s="63"/>
      <c r="M375" s="63"/>
      <c r="N375" s="63"/>
      <c r="O375" s="63"/>
      <c r="P375" s="63"/>
      <c r="Q375" s="63"/>
      <c r="R375" s="63"/>
      <c r="S375" s="63"/>
      <c r="T375" s="63"/>
      <c r="U375" s="63">
        <v>187</v>
      </c>
      <c r="V375" s="28"/>
      <c r="W375" s="28"/>
      <c r="X375" s="28"/>
      <c r="Y375" s="28"/>
      <c r="Z375" s="28"/>
    </row>
    <row r="376" spans="1:26">
      <c r="A376" s="118" t="s">
        <v>141</v>
      </c>
      <c r="B376" s="119"/>
      <c r="C376" s="119"/>
      <c r="D376" s="119"/>
      <c r="E376" s="119"/>
      <c r="F376" s="119"/>
      <c r="G376" s="62"/>
      <c r="H376" s="62"/>
      <c r="I376" s="62"/>
      <c r="J376" s="62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28"/>
      <c r="W376" s="28"/>
      <c r="X376" s="28"/>
      <c r="Y376" s="28"/>
      <c r="Z376" s="28"/>
    </row>
    <row r="377" spans="1:26">
      <c r="A377" s="118" t="s">
        <v>142</v>
      </c>
      <c r="B377" s="119"/>
      <c r="C377" s="119"/>
      <c r="D377" s="119"/>
      <c r="E377" s="119"/>
      <c r="F377" s="119"/>
      <c r="G377" s="62">
        <v>146</v>
      </c>
      <c r="H377" s="62"/>
      <c r="I377" s="62"/>
      <c r="J377" s="62">
        <v>1914</v>
      </c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28"/>
      <c r="W377" s="28"/>
      <c r="X377" s="28"/>
      <c r="Y377" s="28"/>
      <c r="Z377" s="28"/>
    </row>
    <row r="378" spans="1:26">
      <c r="A378" s="118" t="s">
        <v>143</v>
      </c>
      <c r="B378" s="119"/>
      <c r="C378" s="119"/>
      <c r="D378" s="119"/>
      <c r="E378" s="119"/>
      <c r="F378" s="119"/>
      <c r="G378" s="62">
        <v>3380</v>
      </c>
      <c r="H378" s="62"/>
      <c r="I378" s="62"/>
      <c r="J378" s="62">
        <v>17281</v>
      </c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28"/>
      <c r="W378" s="28"/>
      <c r="X378" s="28"/>
      <c r="Y378" s="28"/>
      <c r="Z378" s="28"/>
    </row>
    <row r="379" spans="1:26">
      <c r="A379" s="118" t="s">
        <v>144</v>
      </c>
      <c r="B379" s="119"/>
      <c r="C379" s="119"/>
      <c r="D379" s="119"/>
      <c r="E379" s="119"/>
      <c r="F379" s="119"/>
      <c r="G379" s="62">
        <v>31</v>
      </c>
      <c r="H379" s="62"/>
      <c r="I379" s="62"/>
      <c r="J379" s="62">
        <v>187</v>
      </c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28"/>
      <c r="W379" s="28"/>
      <c r="X379" s="28"/>
      <c r="Y379" s="28"/>
      <c r="Z379" s="28"/>
    </row>
    <row r="380" spans="1:26">
      <c r="A380" s="127" t="s">
        <v>145</v>
      </c>
      <c r="B380" s="128"/>
      <c r="C380" s="128"/>
      <c r="D380" s="128"/>
      <c r="E380" s="128"/>
      <c r="F380" s="128"/>
      <c r="G380" s="74">
        <v>158</v>
      </c>
      <c r="H380" s="74"/>
      <c r="I380" s="74"/>
      <c r="J380" s="74">
        <v>1757</v>
      </c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28"/>
      <c r="W380" s="28"/>
      <c r="X380" s="28"/>
      <c r="Y380" s="28"/>
      <c r="Z380" s="28"/>
    </row>
    <row r="381" spans="1:26">
      <c r="A381" s="127" t="s">
        <v>146</v>
      </c>
      <c r="B381" s="128"/>
      <c r="C381" s="128"/>
      <c r="D381" s="128"/>
      <c r="E381" s="128"/>
      <c r="F381" s="128"/>
      <c r="G381" s="74">
        <v>99</v>
      </c>
      <c r="H381" s="74"/>
      <c r="I381" s="74"/>
      <c r="J381" s="74">
        <v>1041</v>
      </c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28"/>
      <c r="W381" s="28"/>
      <c r="X381" s="28"/>
      <c r="Y381" s="28"/>
      <c r="Z381" s="28"/>
    </row>
    <row r="382" spans="1:26">
      <c r="A382" s="127" t="s">
        <v>530</v>
      </c>
      <c r="B382" s="128"/>
      <c r="C382" s="128"/>
      <c r="D382" s="128"/>
      <c r="E382" s="128"/>
      <c r="F382" s="128"/>
      <c r="G382" s="74"/>
      <c r="H382" s="74"/>
      <c r="I382" s="74"/>
      <c r="J382" s="74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28"/>
      <c r="W382" s="28"/>
      <c r="X382" s="28"/>
      <c r="Y382" s="28"/>
      <c r="Z382" s="28"/>
    </row>
    <row r="383" spans="1:26">
      <c r="A383" s="118" t="s">
        <v>531</v>
      </c>
      <c r="B383" s="119"/>
      <c r="C383" s="119"/>
      <c r="D383" s="119"/>
      <c r="E383" s="119"/>
      <c r="F383" s="119"/>
      <c r="G383" s="62">
        <v>3814</v>
      </c>
      <c r="H383" s="62"/>
      <c r="I383" s="62"/>
      <c r="J383" s="62">
        <v>22180</v>
      </c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28"/>
      <c r="W383" s="28"/>
      <c r="X383" s="28"/>
      <c r="Y383" s="28"/>
      <c r="Z383" s="28"/>
    </row>
    <row r="384" spans="1:26">
      <c r="A384" s="118" t="s">
        <v>152</v>
      </c>
      <c r="B384" s="119"/>
      <c r="C384" s="119"/>
      <c r="D384" s="119"/>
      <c r="E384" s="119"/>
      <c r="F384" s="119"/>
      <c r="G384" s="62">
        <v>3814</v>
      </c>
      <c r="H384" s="62"/>
      <c r="I384" s="62"/>
      <c r="J384" s="62">
        <v>22180</v>
      </c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28"/>
      <c r="W384" s="28"/>
      <c r="X384" s="28"/>
      <c r="Y384" s="28"/>
      <c r="Z384" s="28"/>
    </row>
    <row r="385" spans="1:26">
      <c r="A385" s="125" t="s">
        <v>532</v>
      </c>
      <c r="B385" s="126"/>
      <c r="C385" s="126"/>
      <c r="D385" s="126"/>
      <c r="E385" s="126"/>
      <c r="F385" s="126"/>
      <c r="G385" s="76">
        <v>3814</v>
      </c>
      <c r="H385" s="76"/>
      <c r="I385" s="76"/>
      <c r="J385" s="76">
        <v>22180</v>
      </c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28"/>
      <c r="W385" s="28"/>
      <c r="X385" s="28"/>
      <c r="Y385" s="28"/>
      <c r="Z385" s="28"/>
    </row>
    <row r="386" spans="1:26" ht="21" customHeight="1">
      <c r="A386" s="114" t="s">
        <v>533</v>
      </c>
      <c r="B386" s="115"/>
      <c r="C386" s="115"/>
      <c r="D386" s="115"/>
      <c r="E386" s="115"/>
      <c r="F386" s="115"/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  <c r="S386" s="115"/>
      <c r="T386" s="115"/>
      <c r="U386" s="115"/>
      <c r="V386" s="28"/>
      <c r="W386" s="28"/>
      <c r="X386" s="28"/>
      <c r="Y386" s="28"/>
      <c r="Z386" s="28"/>
    </row>
    <row r="387" spans="1:26" ht="48">
      <c r="A387" s="59">
        <v>98</v>
      </c>
      <c r="B387" s="60" t="s">
        <v>534</v>
      </c>
      <c r="C387" s="61">
        <v>5.95</v>
      </c>
      <c r="D387" s="62">
        <v>1463.22</v>
      </c>
      <c r="E387" s="63" t="s">
        <v>535</v>
      </c>
      <c r="F387" s="62">
        <v>120.74</v>
      </c>
      <c r="G387" s="62">
        <v>8706</v>
      </c>
      <c r="H387" s="62" t="s">
        <v>536</v>
      </c>
      <c r="I387" s="62">
        <v>718</v>
      </c>
      <c r="J387" s="62">
        <v>65163</v>
      </c>
      <c r="K387" s="63" t="s">
        <v>537</v>
      </c>
      <c r="L387" s="63"/>
      <c r="M387" s="63"/>
      <c r="N387" s="63"/>
      <c r="O387" s="63"/>
      <c r="P387" s="63"/>
      <c r="Q387" s="63"/>
      <c r="R387" s="63"/>
      <c r="S387" s="63"/>
      <c r="T387" s="63"/>
      <c r="U387" s="63">
        <v>4330</v>
      </c>
      <c r="V387" s="28"/>
      <c r="W387" s="28"/>
      <c r="X387" s="28"/>
      <c r="Y387" s="28"/>
      <c r="Z387" s="28"/>
    </row>
    <row r="388" spans="1:26" ht="24">
      <c r="A388" s="64"/>
      <c r="B388" s="65" t="s">
        <v>538</v>
      </c>
      <c r="C388" s="66" t="s">
        <v>66</v>
      </c>
      <c r="D388" s="67"/>
      <c r="E388" s="68"/>
      <c r="F388" s="67"/>
      <c r="G388" s="67">
        <v>4340</v>
      </c>
      <c r="H388" s="67"/>
      <c r="I388" s="67"/>
      <c r="J388" s="67">
        <v>48183</v>
      </c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28"/>
      <c r="W388" s="28"/>
      <c r="X388" s="28"/>
      <c r="Y388" s="28"/>
      <c r="Z388" s="28"/>
    </row>
    <row r="389" spans="1:26" ht="24">
      <c r="A389" s="64"/>
      <c r="B389" s="65" t="s">
        <v>539</v>
      </c>
      <c r="C389" s="66" t="s">
        <v>68</v>
      </c>
      <c r="D389" s="67"/>
      <c r="E389" s="68"/>
      <c r="F389" s="67"/>
      <c r="G389" s="67">
        <v>2468</v>
      </c>
      <c r="H389" s="67"/>
      <c r="I389" s="67"/>
      <c r="J389" s="67">
        <v>25788</v>
      </c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28"/>
      <c r="W389" s="28"/>
      <c r="X389" s="28"/>
      <c r="Y389" s="28"/>
      <c r="Z389" s="28"/>
    </row>
    <row r="390" spans="1:26">
      <c r="A390" s="64"/>
      <c r="B390" s="65" t="s">
        <v>54</v>
      </c>
      <c r="C390" s="66" t="s">
        <v>55</v>
      </c>
      <c r="D390" s="67"/>
      <c r="E390" s="68"/>
      <c r="F390" s="67"/>
      <c r="G390" s="67">
        <v>15514</v>
      </c>
      <c r="H390" s="67"/>
      <c r="I390" s="67"/>
      <c r="J390" s="67">
        <v>139134</v>
      </c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28"/>
      <c r="W390" s="28"/>
      <c r="X390" s="28"/>
      <c r="Y390" s="28"/>
      <c r="Z390" s="28"/>
    </row>
    <row r="391" spans="1:26" ht="36">
      <c r="A391" s="59">
        <v>99</v>
      </c>
      <c r="B391" s="60" t="s">
        <v>540</v>
      </c>
      <c r="C391" s="61">
        <v>3.6</v>
      </c>
      <c r="D391" s="62">
        <v>551</v>
      </c>
      <c r="E391" s="63" t="s">
        <v>541</v>
      </c>
      <c r="F391" s="62"/>
      <c r="G391" s="62">
        <v>1984</v>
      </c>
      <c r="H391" s="62" t="s">
        <v>542</v>
      </c>
      <c r="I391" s="62"/>
      <c r="J391" s="62">
        <v>9269</v>
      </c>
      <c r="K391" s="63" t="s">
        <v>543</v>
      </c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28"/>
      <c r="W391" s="28"/>
      <c r="X391" s="28"/>
      <c r="Y391" s="28"/>
      <c r="Z391" s="28"/>
    </row>
    <row r="392" spans="1:26" ht="36">
      <c r="A392" s="59">
        <v>100</v>
      </c>
      <c r="B392" s="60" t="s">
        <v>544</v>
      </c>
      <c r="C392" s="61">
        <v>2.2000000000000002</v>
      </c>
      <c r="D392" s="62">
        <v>10647.5</v>
      </c>
      <c r="E392" s="63" t="s">
        <v>545</v>
      </c>
      <c r="F392" s="62"/>
      <c r="G392" s="62">
        <v>23425</v>
      </c>
      <c r="H392" s="62" t="s">
        <v>546</v>
      </c>
      <c r="I392" s="62"/>
      <c r="J392" s="62">
        <v>139361</v>
      </c>
      <c r="K392" s="63" t="s">
        <v>547</v>
      </c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28"/>
      <c r="W392" s="28"/>
      <c r="X392" s="28"/>
      <c r="Y392" s="28"/>
      <c r="Z392" s="28"/>
    </row>
    <row r="393" spans="1:26" ht="72">
      <c r="A393" s="59">
        <v>101</v>
      </c>
      <c r="B393" s="60" t="s">
        <v>548</v>
      </c>
      <c r="C393" s="61" t="s">
        <v>549</v>
      </c>
      <c r="D393" s="62">
        <v>13440</v>
      </c>
      <c r="E393" s="63" t="s">
        <v>550</v>
      </c>
      <c r="F393" s="62"/>
      <c r="G393" s="62">
        <v>118353</v>
      </c>
      <c r="H393" s="62" t="s">
        <v>551</v>
      </c>
      <c r="I393" s="62"/>
      <c r="J393" s="62">
        <v>552684</v>
      </c>
      <c r="K393" s="63" t="s">
        <v>552</v>
      </c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28"/>
      <c r="W393" s="28"/>
      <c r="X393" s="28"/>
      <c r="Y393" s="28"/>
      <c r="Z393" s="28"/>
    </row>
    <row r="394" spans="1:26" ht="48">
      <c r="A394" s="59">
        <v>102</v>
      </c>
      <c r="B394" s="60" t="s">
        <v>553</v>
      </c>
      <c r="C394" s="61">
        <v>2.9750000000000001</v>
      </c>
      <c r="D394" s="62">
        <v>439.21</v>
      </c>
      <c r="E394" s="63" t="s">
        <v>554</v>
      </c>
      <c r="F394" s="62" t="s">
        <v>555</v>
      </c>
      <c r="G394" s="62">
        <v>1307</v>
      </c>
      <c r="H394" s="62" t="s">
        <v>556</v>
      </c>
      <c r="I394" s="62">
        <v>20</v>
      </c>
      <c r="J394" s="62">
        <v>5622</v>
      </c>
      <c r="K394" s="63" t="s">
        <v>557</v>
      </c>
      <c r="L394" s="63"/>
      <c r="M394" s="63"/>
      <c r="N394" s="63"/>
      <c r="O394" s="63"/>
      <c r="P394" s="63"/>
      <c r="Q394" s="63"/>
      <c r="R394" s="63"/>
      <c r="S394" s="63"/>
      <c r="T394" s="63"/>
      <c r="U394" s="63" t="s">
        <v>558</v>
      </c>
      <c r="V394" s="28"/>
      <c r="W394" s="28"/>
      <c r="X394" s="28"/>
      <c r="Y394" s="28"/>
      <c r="Z394" s="28"/>
    </row>
    <row r="395" spans="1:26">
      <c r="A395" s="64"/>
      <c r="B395" s="65" t="s">
        <v>559</v>
      </c>
      <c r="C395" s="66" t="s">
        <v>560</v>
      </c>
      <c r="D395" s="67"/>
      <c r="E395" s="68"/>
      <c r="F395" s="67"/>
      <c r="G395" s="67">
        <v>118</v>
      </c>
      <c r="H395" s="67"/>
      <c r="I395" s="67"/>
      <c r="J395" s="67">
        <v>1309</v>
      </c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28"/>
      <c r="W395" s="28"/>
      <c r="X395" s="28"/>
      <c r="Y395" s="28"/>
      <c r="Z395" s="28"/>
    </row>
    <row r="396" spans="1:26" ht="24">
      <c r="A396" s="64"/>
      <c r="B396" s="65" t="s">
        <v>561</v>
      </c>
      <c r="C396" s="66" t="s">
        <v>562</v>
      </c>
      <c r="D396" s="67"/>
      <c r="E396" s="68"/>
      <c r="F396" s="67"/>
      <c r="G396" s="67">
        <v>78</v>
      </c>
      <c r="H396" s="67"/>
      <c r="I396" s="67"/>
      <c r="J396" s="67">
        <v>814</v>
      </c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28"/>
      <c r="W396" s="28"/>
      <c r="X396" s="28"/>
      <c r="Y396" s="28"/>
      <c r="Z396" s="28"/>
    </row>
    <row r="397" spans="1:26">
      <c r="A397" s="69"/>
      <c r="B397" s="70" t="s">
        <v>54</v>
      </c>
      <c r="C397" s="71" t="s">
        <v>55</v>
      </c>
      <c r="D397" s="72"/>
      <c r="E397" s="73"/>
      <c r="F397" s="72"/>
      <c r="G397" s="72">
        <v>1503</v>
      </c>
      <c r="H397" s="72"/>
      <c r="I397" s="72"/>
      <c r="J397" s="72">
        <v>7745</v>
      </c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28"/>
      <c r="W397" s="28"/>
      <c r="X397" s="28"/>
      <c r="Y397" s="28"/>
      <c r="Z397" s="28"/>
    </row>
    <row r="398" spans="1:26" ht="36">
      <c r="A398" s="118" t="s">
        <v>136</v>
      </c>
      <c r="B398" s="119"/>
      <c r="C398" s="119"/>
      <c r="D398" s="119"/>
      <c r="E398" s="119"/>
      <c r="F398" s="119"/>
      <c r="G398" s="62">
        <v>153775</v>
      </c>
      <c r="H398" s="62" t="s">
        <v>563</v>
      </c>
      <c r="I398" s="62">
        <v>738</v>
      </c>
      <c r="J398" s="62">
        <v>772099</v>
      </c>
      <c r="K398" s="63" t="s">
        <v>564</v>
      </c>
      <c r="L398" s="63"/>
      <c r="M398" s="63"/>
      <c r="N398" s="63"/>
      <c r="O398" s="63"/>
      <c r="P398" s="63"/>
      <c r="Q398" s="63"/>
      <c r="R398" s="63"/>
      <c r="S398" s="63"/>
      <c r="T398" s="63"/>
      <c r="U398" s="63" t="s">
        <v>565</v>
      </c>
      <c r="V398" s="28"/>
      <c r="W398" s="28"/>
      <c r="X398" s="28"/>
      <c r="Y398" s="28"/>
      <c r="Z398" s="28"/>
    </row>
    <row r="399" spans="1:26">
      <c r="A399" s="118" t="s">
        <v>141</v>
      </c>
      <c r="B399" s="119"/>
      <c r="C399" s="119"/>
      <c r="D399" s="119"/>
      <c r="E399" s="119"/>
      <c r="F399" s="119"/>
      <c r="G399" s="62"/>
      <c r="H399" s="62"/>
      <c r="I399" s="62"/>
      <c r="J399" s="62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28"/>
      <c r="W399" s="28"/>
      <c r="X399" s="28"/>
      <c r="Y399" s="28"/>
      <c r="Z399" s="28"/>
    </row>
    <row r="400" spans="1:26">
      <c r="A400" s="118" t="s">
        <v>142</v>
      </c>
      <c r="B400" s="119"/>
      <c r="C400" s="119"/>
      <c r="D400" s="119"/>
      <c r="E400" s="119"/>
      <c r="F400" s="119"/>
      <c r="G400" s="62">
        <v>3187</v>
      </c>
      <c r="H400" s="62"/>
      <c r="I400" s="62"/>
      <c r="J400" s="62">
        <v>41631</v>
      </c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28"/>
      <c r="W400" s="28"/>
      <c r="X400" s="28"/>
      <c r="Y400" s="28"/>
      <c r="Z400" s="28"/>
    </row>
    <row r="401" spans="1:26">
      <c r="A401" s="118" t="s">
        <v>143</v>
      </c>
      <c r="B401" s="119"/>
      <c r="C401" s="119"/>
      <c r="D401" s="119"/>
      <c r="E401" s="119"/>
      <c r="F401" s="119"/>
      <c r="G401" s="62">
        <v>149850</v>
      </c>
      <c r="H401" s="62"/>
      <c r="I401" s="62"/>
      <c r="J401" s="62">
        <v>726054</v>
      </c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28"/>
      <c r="W401" s="28"/>
      <c r="X401" s="28"/>
      <c r="Y401" s="28"/>
      <c r="Z401" s="28"/>
    </row>
    <row r="402" spans="1:26">
      <c r="A402" s="118" t="s">
        <v>144</v>
      </c>
      <c r="B402" s="119"/>
      <c r="C402" s="119"/>
      <c r="D402" s="119"/>
      <c r="E402" s="119"/>
      <c r="F402" s="119"/>
      <c r="G402" s="62">
        <v>738</v>
      </c>
      <c r="H402" s="62"/>
      <c r="I402" s="62"/>
      <c r="J402" s="62">
        <v>4419</v>
      </c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28"/>
      <c r="W402" s="28"/>
      <c r="X402" s="28"/>
      <c r="Y402" s="28"/>
      <c r="Z402" s="28"/>
    </row>
    <row r="403" spans="1:26">
      <c r="A403" s="127" t="s">
        <v>145</v>
      </c>
      <c r="B403" s="128"/>
      <c r="C403" s="128"/>
      <c r="D403" s="128"/>
      <c r="E403" s="128"/>
      <c r="F403" s="128"/>
      <c r="G403" s="74">
        <v>4458</v>
      </c>
      <c r="H403" s="74"/>
      <c r="I403" s="74"/>
      <c r="J403" s="74">
        <v>49492</v>
      </c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28"/>
      <c r="W403" s="28"/>
      <c r="X403" s="28"/>
      <c r="Y403" s="28"/>
      <c r="Z403" s="28"/>
    </row>
    <row r="404" spans="1:26">
      <c r="A404" s="127" t="s">
        <v>146</v>
      </c>
      <c r="B404" s="128"/>
      <c r="C404" s="128"/>
      <c r="D404" s="128"/>
      <c r="E404" s="128"/>
      <c r="F404" s="128"/>
      <c r="G404" s="74">
        <v>2546</v>
      </c>
      <c r="H404" s="74"/>
      <c r="I404" s="74"/>
      <c r="J404" s="74">
        <v>26602</v>
      </c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28"/>
      <c r="W404" s="28"/>
      <c r="X404" s="28"/>
      <c r="Y404" s="28"/>
      <c r="Z404" s="28"/>
    </row>
    <row r="405" spans="1:26">
      <c r="A405" s="127" t="s">
        <v>566</v>
      </c>
      <c r="B405" s="128"/>
      <c r="C405" s="128"/>
      <c r="D405" s="128"/>
      <c r="E405" s="128"/>
      <c r="F405" s="128"/>
      <c r="G405" s="74"/>
      <c r="H405" s="74"/>
      <c r="I405" s="74"/>
      <c r="J405" s="74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28"/>
      <c r="W405" s="28"/>
      <c r="X405" s="28"/>
      <c r="Y405" s="28"/>
      <c r="Z405" s="28"/>
    </row>
    <row r="406" spans="1:26">
      <c r="A406" s="118" t="s">
        <v>149</v>
      </c>
      <c r="B406" s="119"/>
      <c r="C406" s="119"/>
      <c r="D406" s="119"/>
      <c r="E406" s="119"/>
      <c r="F406" s="119"/>
      <c r="G406" s="62">
        <v>133867</v>
      </c>
      <c r="H406" s="62"/>
      <c r="I406" s="62"/>
      <c r="J406" s="62">
        <v>691818</v>
      </c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28"/>
      <c r="W406" s="28"/>
      <c r="X406" s="28"/>
      <c r="Y406" s="28"/>
      <c r="Z406" s="28"/>
    </row>
    <row r="407" spans="1:26">
      <c r="A407" s="118" t="s">
        <v>150</v>
      </c>
      <c r="B407" s="119"/>
      <c r="C407" s="119"/>
      <c r="D407" s="119"/>
      <c r="E407" s="119"/>
      <c r="F407" s="119"/>
      <c r="G407" s="62">
        <v>25409</v>
      </c>
      <c r="H407" s="62"/>
      <c r="I407" s="62"/>
      <c r="J407" s="62">
        <v>148630</v>
      </c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28"/>
      <c r="W407" s="28"/>
      <c r="X407" s="28"/>
      <c r="Y407" s="28"/>
      <c r="Z407" s="28"/>
    </row>
    <row r="408" spans="1:26">
      <c r="A408" s="118" t="s">
        <v>567</v>
      </c>
      <c r="B408" s="119"/>
      <c r="C408" s="119"/>
      <c r="D408" s="119"/>
      <c r="E408" s="119"/>
      <c r="F408" s="119"/>
      <c r="G408" s="62">
        <v>1503</v>
      </c>
      <c r="H408" s="62"/>
      <c r="I408" s="62"/>
      <c r="J408" s="62">
        <v>7745</v>
      </c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28"/>
      <c r="W408" s="28"/>
      <c r="X408" s="28"/>
      <c r="Y408" s="28"/>
      <c r="Z408" s="28"/>
    </row>
    <row r="409" spans="1:26">
      <c r="A409" s="118" t="s">
        <v>152</v>
      </c>
      <c r="B409" s="119"/>
      <c r="C409" s="119"/>
      <c r="D409" s="119"/>
      <c r="E409" s="119"/>
      <c r="F409" s="119"/>
      <c r="G409" s="62">
        <v>160779</v>
      </c>
      <c r="H409" s="62"/>
      <c r="I409" s="62"/>
      <c r="J409" s="62">
        <v>848193</v>
      </c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28"/>
      <c r="W409" s="28"/>
      <c r="X409" s="28"/>
      <c r="Y409" s="28"/>
      <c r="Z409" s="28"/>
    </row>
    <row r="410" spans="1:26">
      <c r="A410" s="125" t="s">
        <v>568</v>
      </c>
      <c r="B410" s="126"/>
      <c r="C410" s="126"/>
      <c r="D410" s="126"/>
      <c r="E410" s="126"/>
      <c r="F410" s="126"/>
      <c r="G410" s="76">
        <v>160779</v>
      </c>
      <c r="H410" s="76"/>
      <c r="I410" s="76"/>
      <c r="J410" s="76">
        <v>848193</v>
      </c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28"/>
      <c r="W410" s="28"/>
      <c r="X410" s="28"/>
      <c r="Y410" s="28"/>
      <c r="Z410" s="28"/>
    </row>
    <row r="411" spans="1:26" ht="36">
      <c r="A411" s="118" t="s">
        <v>569</v>
      </c>
      <c r="B411" s="119"/>
      <c r="C411" s="119"/>
      <c r="D411" s="119"/>
      <c r="E411" s="119"/>
      <c r="F411" s="119"/>
      <c r="G411" s="62">
        <v>1820199</v>
      </c>
      <c r="H411" s="62" t="s">
        <v>570</v>
      </c>
      <c r="I411" s="62" t="s">
        <v>571</v>
      </c>
      <c r="J411" s="62">
        <v>9196336</v>
      </c>
      <c r="K411" s="63" t="s">
        <v>572</v>
      </c>
      <c r="L411" s="63"/>
      <c r="M411" s="63"/>
      <c r="N411" s="63"/>
      <c r="O411" s="63"/>
      <c r="P411" s="63"/>
      <c r="Q411" s="63"/>
      <c r="R411" s="63"/>
      <c r="S411" s="63"/>
      <c r="T411" s="63"/>
      <c r="U411" s="63" t="s">
        <v>573</v>
      </c>
      <c r="V411" s="28"/>
      <c r="W411" s="28"/>
      <c r="X411" s="28"/>
      <c r="Y411" s="28"/>
      <c r="Z411" s="28"/>
    </row>
    <row r="412" spans="1:26">
      <c r="A412" s="118" t="s">
        <v>141</v>
      </c>
      <c r="B412" s="119"/>
      <c r="C412" s="119"/>
      <c r="D412" s="119"/>
      <c r="E412" s="119"/>
      <c r="F412" s="119"/>
      <c r="G412" s="62"/>
      <c r="H412" s="62"/>
      <c r="I412" s="62"/>
      <c r="J412" s="62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28"/>
      <c r="W412" s="28"/>
      <c r="X412" s="28"/>
      <c r="Y412" s="28"/>
      <c r="Z412" s="28"/>
    </row>
    <row r="413" spans="1:26">
      <c r="A413" s="118" t="s">
        <v>142</v>
      </c>
      <c r="B413" s="119"/>
      <c r="C413" s="119"/>
      <c r="D413" s="119"/>
      <c r="E413" s="119"/>
      <c r="F413" s="119"/>
      <c r="G413" s="62">
        <v>42930</v>
      </c>
      <c r="H413" s="62"/>
      <c r="I413" s="62"/>
      <c r="J413" s="62">
        <v>560533</v>
      </c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28"/>
      <c r="W413" s="28"/>
      <c r="X413" s="28"/>
      <c r="Y413" s="28"/>
      <c r="Z413" s="28"/>
    </row>
    <row r="414" spans="1:26">
      <c r="A414" s="118" t="s">
        <v>143</v>
      </c>
      <c r="B414" s="119"/>
      <c r="C414" s="119"/>
      <c r="D414" s="119"/>
      <c r="E414" s="119"/>
      <c r="F414" s="119"/>
      <c r="G414" s="62">
        <v>1644159</v>
      </c>
      <c r="H414" s="62"/>
      <c r="I414" s="62"/>
      <c r="J414" s="62">
        <v>8046207</v>
      </c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28"/>
      <c r="W414" s="28"/>
      <c r="X414" s="28"/>
      <c r="Y414" s="28"/>
      <c r="Z414" s="28"/>
    </row>
    <row r="415" spans="1:26">
      <c r="A415" s="118" t="s">
        <v>144</v>
      </c>
      <c r="B415" s="119"/>
      <c r="C415" s="119"/>
      <c r="D415" s="119"/>
      <c r="E415" s="119"/>
      <c r="F415" s="119"/>
      <c r="G415" s="62">
        <v>144641</v>
      </c>
      <c r="H415" s="62"/>
      <c r="I415" s="62"/>
      <c r="J415" s="62">
        <v>740175</v>
      </c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28"/>
      <c r="W415" s="28"/>
      <c r="X415" s="28"/>
      <c r="Y415" s="28"/>
      <c r="Z415" s="28"/>
    </row>
    <row r="416" spans="1:26">
      <c r="A416" s="127" t="s">
        <v>145</v>
      </c>
      <c r="B416" s="128"/>
      <c r="C416" s="128"/>
      <c r="D416" s="128"/>
      <c r="E416" s="128"/>
      <c r="F416" s="128"/>
      <c r="G416" s="74">
        <v>59399</v>
      </c>
      <c r="H416" s="74"/>
      <c r="I416" s="74"/>
      <c r="J416" s="74">
        <v>659226</v>
      </c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28"/>
      <c r="W416" s="28"/>
      <c r="X416" s="28"/>
      <c r="Y416" s="28"/>
      <c r="Z416" s="28"/>
    </row>
    <row r="417" spans="1:26">
      <c r="A417" s="127" t="s">
        <v>146</v>
      </c>
      <c r="B417" s="128"/>
      <c r="C417" s="128"/>
      <c r="D417" s="128"/>
      <c r="E417" s="128"/>
      <c r="F417" s="128"/>
      <c r="G417" s="74">
        <v>33719</v>
      </c>
      <c r="H417" s="74"/>
      <c r="I417" s="74"/>
      <c r="J417" s="74">
        <v>352206</v>
      </c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28"/>
      <c r="W417" s="28"/>
      <c r="X417" s="28"/>
      <c r="Y417" s="28"/>
      <c r="Z417" s="28"/>
    </row>
    <row r="418" spans="1:26">
      <c r="A418" s="127" t="s">
        <v>574</v>
      </c>
      <c r="B418" s="128"/>
      <c r="C418" s="128"/>
      <c r="D418" s="128"/>
      <c r="E418" s="128"/>
      <c r="F418" s="128"/>
      <c r="G418" s="74"/>
      <c r="H418" s="74"/>
      <c r="I418" s="74"/>
      <c r="J418" s="74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28"/>
      <c r="W418" s="28"/>
      <c r="X418" s="28"/>
      <c r="Y418" s="28"/>
      <c r="Z418" s="28"/>
    </row>
    <row r="419" spans="1:26">
      <c r="A419" s="118" t="s">
        <v>148</v>
      </c>
      <c r="B419" s="119"/>
      <c r="C419" s="119"/>
      <c r="D419" s="119"/>
      <c r="E419" s="119"/>
      <c r="F419" s="119"/>
      <c r="G419" s="62">
        <v>61921</v>
      </c>
      <c r="H419" s="62"/>
      <c r="I419" s="62"/>
      <c r="J419" s="62">
        <v>285451</v>
      </c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28"/>
      <c r="W419" s="28"/>
      <c r="X419" s="28"/>
      <c r="Y419" s="28"/>
      <c r="Z419" s="28"/>
    </row>
    <row r="420" spans="1:26">
      <c r="A420" s="118" t="s">
        <v>149</v>
      </c>
      <c r="B420" s="119"/>
      <c r="C420" s="119"/>
      <c r="D420" s="119"/>
      <c r="E420" s="119"/>
      <c r="F420" s="119"/>
      <c r="G420" s="62">
        <v>479503</v>
      </c>
      <c r="H420" s="62"/>
      <c r="I420" s="62"/>
      <c r="J420" s="62">
        <v>3112785</v>
      </c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28"/>
      <c r="W420" s="28"/>
      <c r="X420" s="28"/>
      <c r="Y420" s="28"/>
      <c r="Z420" s="28"/>
    </row>
    <row r="421" spans="1:26">
      <c r="A421" s="118" t="s">
        <v>150</v>
      </c>
      <c r="B421" s="119"/>
      <c r="C421" s="119"/>
      <c r="D421" s="119"/>
      <c r="E421" s="119"/>
      <c r="F421" s="119"/>
      <c r="G421" s="62">
        <v>1364356</v>
      </c>
      <c r="H421" s="62"/>
      <c r="I421" s="62"/>
      <c r="J421" s="62">
        <v>6753998</v>
      </c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28"/>
      <c r="W421" s="28"/>
      <c r="X421" s="28"/>
      <c r="Y421" s="28"/>
      <c r="Z421" s="28"/>
    </row>
    <row r="422" spans="1:26">
      <c r="A422" s="118" t="s">
        <v>151</v>
      </c>
      <c r="B422" s="119"/>
      <c r="C422" s="119"/>
      <c r="D422" s="119"/>
      <c r="E422" s="119"/>
      <c r="F422" s="119"/>
      <c r="G422" s="62">
        <v>2220</v>
      </c>
      <c r="H422" s="62"/>
      <c r="I422" s="62"/>
      <c r="J422" s="62">
        <v>25609</v>
      </c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28"/>
      <c r="W422" s="28"/>
      <c r="X422" s="28"/>
      <c r="Y422" s="28"/>
      <c r="Z422" s="28"/>
    </row>
    <row r="423" spans="1:26">
      <c r="A423" s="118" t="s">
        <v>531</v>
      </c>
      <c r="B423" s="119"/>
      <c r="C423" s="119"/>
      <c r="D423" s="119"/>
      <c r="E423" s="119"/>
      <c r="F423" s="119"/>
      <c r="G423" s="62">
        <v>3814</v>
      </c>
      <c r="H423" s="62"/>
      <c r="I423" s="62"/>
      <c r="J423" s="62">
        <v>22180</v>
      </c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28"/>
      <c r="W423" s="28"/>
      <c r="X423" s="28"/>
      <c r="Y423" s="28"/>
      <c r="Z423" s="28"/>
    </row>
    <row r="424" spans="1:26">
      <c r="A424" s="118" t="s">
        <v>567</v>
      </c>
      <c r="B424" s="119"/>
      <c r="C424" s="119"/>
      <c r="D424" s="119"/>
      <c r="E424" s="119"/>
      <c r="F424" s="119"/>
      <c r="G424" s="62">
        <v>1503</v>
      </c>
      <c r="H424" s="62"/>
      <c r="I424" s="62"/>
      <c r="J424" s="62">
        <v>7745</v>
      </c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28"/>
      <c r="W424" s="28"/>
      <c r="X424" s="28"/>
      <c r="Y424" s="28"/>
      <c r="Z424" s="28"/>
    </row>
    <row r="425" spans="1:26">
      <c r="A425" s="127" t="s">
        <v>152</v>
      </c>
      <c r="B425" s="128"/>
      <c r="C425" s="128"/>
      <c r="D425" s="128"/>
      <c r="E425" s="128"/>
      <c r="F425" s="128"/>
      <c r="G425" s="62">
        <v>1913317</v>
      </c>
      <c r="H425" s="62"/>
      <c r="I425" s="62"/>
      <c r="J425" s="74">
        <v>10207768</v>
      </c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28"/>
      <c r="W425" s="28"/>
      <c r="X425" s="28"/>
      <c r="Y425" s="28"/>
      <c r="Z425" s="28"/>
    </row>
    <row r="426" spans="1:26">
      <c r="A426" s="127" t="s">
        <v>575</v>
      </c>
      <c r="B426" s="128"/>
      <c r="C426" s="128"/>
      <c r="D426" s="128"/>
      <c r="E426" s="128"/>
      <c r="F426" s="128"/>
      <c r="G426" s="62"/>
      <c r="H426" s="62"/>
      <c r="I426" s="62"/>
      <c r="J426" s="74">
        <v>2041554</v>
      </c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28"/>
      <c r="W426" s="28"/>
      <c r="X426" s="28"/>
      <c r="Y426" s="28"/>
      <c r="Z426" s="28"/>
    </row>
    <row r="427" spans="1:26">
      <c r="A427" s="127" t="s">
        <v>576</v>
      </c>
      <c r="B427" s="128"/>
      <c r="C427" s="128"/>
      <c r="D427" s="128"/>
      <c r="E427" s="128"/>
      <c r="F427" s="128"/>
      <c r="G427" s="74">
        <f>G425</f>
        <v>1913317</v>
      </c>
      <c r="H427" s="74"/>
      <c r="I427" s="74"/>
      <c r="J427" s="74">
        <v>12249322</v>
      </c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28"/>
      <c r="W427" s="28"/>
      <c r="X427" s="28"/>
      <c r="Y427" s="28"/>
      <c r="Z427" s="28"/>
    </row>
    <row r="428" spans="1:26">
      <c r="A428" s="23"/>
      <c r="B428" s="24"/>
      <c r="C428" s="25"/>
      <c r="D428" s="26"/>
      <c r="E428" s="27"/>
      <c r="F428" s="26"/>
      <c r="G428" s="26"/>
      <c r="H428" s="26"/>
      <c r="I428" s="26"/>
      <c r="J428" s="26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8"/>
      <c r="W428" s="28"/>
      <c r="X428" s="28"/>
      <c r="Y428" s="28"/>
      <c r="Z428" s="28"/>
    </row>
    <row r="429" spans="1:26">
      <c r="A429" s="23"/>
      <c r="B429" s="24"/>
      <c r="C429" s="25"/>
      <c r="D429" s="26"/>
      <c r="E429" s="27"/>
      <c r="F429" s="26"/>
      <c r="G429" s="26"/>
      <c r="H429" s="26"/>
      <c r="I429" s="26"/>
      <c r="J429" s="26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8"/>
      <c r="W429" s="28"/>
      <c r="X429" s="28"/>
      <c r="Y429" s="28"/>
      <c r="Z429" s="28"/>
    </row>
    <row r="430" spans="1:26">
      <c r="A430" s="5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28"/>
      <c r="W430" s="28"/>
      <c r="X430" s="28"/>
      <c r="Y430" s="28"/>
      <c r="Z430" s="28"/>
    </row>
    <row r="431" spans="1:26">
      <c r="A431" s="55" t="s">
        <v>43</v>
      </c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>
      <c r="A432" s="30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>
      <c r="A433" s="55" t="s">
        <v>44</v>
      </c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>
      <c r="A434" s="2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6"/>
      <c r="W434" s="6"/>
      <c r="X434" s="6"/>
      <c r="Y434" s="6"/>
      <c r="Z434" s="6"/>
    </row>
    <row r="435" spans="1:26">
      <c r="V435" s="30"/>
      <c r="W435" s="30"/>
      <c r="X435" s="30"/>
      <c r="Y435" s="30"/>
      <c r="Z435" s="30"/>
    </row>
  </sheetData>
  <mergeCells count="160">
    <mergeCell ref="A425:F425"/>
    <mergeCell ref="A426:F426"/>
    <mergeCell ref="A427:F427"/>
    <mergeCell ref="A419:F419"/>
    <mergeCell ref="A420:F420"/>
    <mergeCell ref="A421:F421"/>
    <mergeCell ref="A422:F422"/>
    <mergeCell ref="A423:F423"/>
    <mergeCell ref="A424:F424"/>
    <mergeCell ref="A413:F413"/>
    <mergeCell ref="A414:F414"/>
    <mergeCell ref="A415:F415"/>
    <mergeCell ref="A416:F416"/>
    <mergeCell ref="A417:F417"/>
    <mergeCell ref="A418:F418"/>
    <mergeCell ref="A407:F407"/>
    <mergeCell ref="A408:F408"/>
    <mergeCell ref="A409:F409"/>
    <mergeCell ref="A410:F410"/>
    <mergeCell ref="A411:F411"/>
    <mergeCell ref="A412:F412"/>
    <mergeCell ref="A401:F401"/>
    <mergeCell ref="A402:F402"/>
    <mergeCell ref="A403:F403"/>
    <mergeCell ref="A404:F404"/>
    <mergeCell ref="A405:F405"/>
    <mergeCell ref="A406:F406"/>
    <mergeCell ref="A384:F384"/>
    <mergeCell ref="A385:F385"/>
    <mergeCell ref="A386:U386"/>
    <mergeCell ref="A398:F398"/>
    <mergeCell ref="A399:F399"/>
    <mergeCell ref="A400:F400"/>
    <mergeCell ref="A378:F378"/>
    <mergeCell ref="A379:F379"/>
    <mergeCell ref="A380:F380"/>
    <mergeCell ref="A381:F381"/>
    <mergeCell ref="A382:F382"/>
    <mergeCell ref="A383:F383"/>
    <mergeCell ref="A368:F368"/>
    <mergeCell ref="A369:U369"/>
    <mergeCell ref="A370:U370"/>
    <mergeCell ref="A375:F375"/>
    <mergeCell ref="A376:F376"/>
    <mergeCell ref="A377:F377"/>
    <mergeCell ref="A362:F362"/>
    <mergeCell ref="A363:F363"/>
    <mergeCell ref="A364:F364"/>
    <mergeCell ref="A365:F365"/>
    <mergeCell ref="A366:F366"/>
    <mergeCell ref="A367:F367"/>
    <mergeCell ref="A356:F356"/>
    <mergeCell ref="A357:F357"/>
    <mergeCell ref="A358:F358"/>
    <mergeCell ref="A359:F359"/>
    <mergeCell ref="A360:F360"/>
    <mergeCell ref="A361:F361"/>
    <mergeCell ref="A291:F291"/>
    <mergeCell ref="A292:F292"/>
    <mergeCell ref="A293:U293"/>
    <mergeCell ref="A294:U294"/>
    <mergeCell ref="A324:U324"/>
    <mergeCell ref="A355:F355"/>
    <mergeCell ref="A285:F285"/>
    <mergeCell ref="A286:F286"/>
    <mergeCell ref="A287:F287"/>
    <mergeCell ref="A288:F288"/>
    <mergeCell ref="A289:F289"/>
    <mergeCell ref="A290:F290"/>
    <mergeCell ref="A254:F254"/>
    <mergeCell ref="A255:U255"/>
    <mergeCell ref="A281:F281"/>
    <mergeCell ref="A282:F282"/>
    <mergeCell ref="A283:F283"/>
    <mergeCell ref="A284:F284"/>
    <mergeCell ref="A248:F248"/>
    <mergeCell ref="A249:F249"/>
    <mergeCell ref="A250:F250"/>
    <mergeCell ref="A251:F251"/>
    <mergeCell ref="A252:F252"/>
    <mergeCell ref="A253:F253"/>
    <mergeCell ref="A242:F242"/>
    <mergeCell ref="A243:F243"/>
    <mergeCell ref="A244:F244"/>
    <mergeCell ref="A245:F245"/>
    <mergeCell ref="A246:F246"/>
    <mergeCell ref="A247:F247"/>
    <mergeCell ref="A173:F173"/>
    <mergeCell ref="A174:F174"/>
    <mergeCell ref="A175:U175"/>
    <mergeCell ref="A176:U176"/>
    <mergeCell ref="A216:U216"/>
    <mergeCell ref="A241:F241"/>
    <mergeCell ref="A167:F167"/>
    <mergeCell ref="A168:F168"/>
    <mergeCell ref="A169:F169"/>
    <mergeCell ref="A170:F170"/>
    <mergeCell ref="A171:F171"/>
    <mergeCell ref="A172:F172"/>
    <mergeCell ref="A137:F137"/>
    <mergeCell ref="A138:U138"/>
    <mergeCell ref="A163:F163"/>
    <mergeCell ref="A164:F164"/>
    <mergeCell ref="A165:F165"/>
    <mergeCell ref="A166:F166"/>
    <mergeCell ref="A131:F131"/>
    <mergeCell ref="A132:F132"/>
    <mergeCell ref="A133:F133"/>
    <mergeCell ref="A134:F134"/>
    <mergeCell ref="A135:F135"/>
    <mergeCell ref="A136:F136"/>
    <mergeCell ref="A125:F125"/>
    <mergeCell ref="A126:F126"/>
    <mergeCell ref="A127:F127"/>
    <mergeCell ref="A128:F128"/>
    <mergeCell ref="A129:F129"/>
    <mergeCell ref="A130:F130"/>
    <mergeCell ref="A80:F80"/>
    <mergeCell ref="A81:F81"/>
    <mergeCell ref="A82:F82"/>
    <mergeCell ref="A83:F83"/>
    <mergeCell ref="A84:U84"/>
    <mergeCell ref="A124:F124"/>
    <mergeCell ref="A74:F74"/>
    <mergeCell ref="A75:F75"/>
    <mergeCell ref="A76:F76"/>
    <mergeCell ref="A77:F77"/>
    <mergeCell ref="A78:F78"/>
    <mergeCell ref="A79:F79"/>
    <mergeCell ref="A70:F70"/>
    <mergeCell ref="A71:F71"/>
    <mergeCell ref="A72:F72"/>
    <mergeCell ref="A73:F73"/>
    <mergeCell ref="J18:K18"/>
    <mergeCell ref="J19:K19"/>
    <mergeCell ref="A11:U11"/>
    <mergeCell ref="A12:U12"/>
    <mergeCell ref="A13:U13"/>
    <mergeCell ref="A14:U14"/>
    <mergeCell ref="J16:U16"/>
    <mergeCell ref="G17:H17"/>
    <mergeCell ref="A25:A27"/>
    <mergeCell ref="B25:B27"/>
    <mergeCell ref="C25:C27"/>
    <mergeCell ref="D25:F25"/>
    <mergeCell ref="D26:D27"/>
    <mergeCell ref="J25:U25"/>
    <mergeCell ref="G26:G27"/>
    <mergeCell ref="G21:H21"/>
    <mergeCell ref="J21:K21"/>
    <mergeCell ref="J26:J27"/>
    <mergeCell ref="G25:I25"/>
    <mergeCell ref="G16:I16"/>
    <mergeCell ref="G20:H20"/>
    <mergeCell ref="J17:K17"/>
    <mergeCell ref="J20:K20"/>
    <mergeCell ref="G18:H18"/>
    <mergeCell ref="G19:H19"/>
    <mergeCell ref="A29:U29"/>
    <mergeCell ref="A30:U30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85" fitToHeight="30000" orientation="landscape" r:id="rId1"/>
  <headerFooter alignWithMargins="0">
    <oddHeader>&amp;LГРАНД-Смета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2:W111"/>
  <sheetViews>
    <sheetView showGridLines="0" workbookViewId="0">
      <selection activeCell="C14" sqref="C14"/>
    </sheetView>
  </sheetViews>
  <sheetFormatPr defaultColWidth="9.140625" defaultRowHeight="12.75"/>
  <cols>
    <col min="1" max="1" width="6" style="1" customWidth="1"/>
    <col min="2" max="2" width="16" style="1" customWidth="1"/>
    <col min="3" max="3" width="33.5703125" style="1" customWidth="1"/>
    <col min="4" max="6" width="11.5703125" style="1" customWidth="1"/>
    <col min="7" max="7" width="12.7109375" style="1" customWidth="1"/>
    <col min="8" max="10" width="11.5703125" style="1" customWidth="1"/>
    <col min="11" max="11" width="12.7109375" style="1" customWidth="1"/>
    <col min="12" max="12" width="12.7109375" style="1" hidden="1" customWidth="1"/>
    <col min="13" max="13" width="11.28515625" style="1" customWidth="1"/>
    <col min="14" max="14" width="15.28515625" style="1" customWidth="1"/>
    <col min="15" max="16" width="0" style="1" hidden="1" customWidth="1"/>
    <col min="17" max="16384" width="9.140625" style="1"/>
  </cols>
  <sheetData>
    <row r="2" spans="1:23" s="7" customFormat="1">
      <c r="A2" s="56" t="s">
        <v>823</v>
      </c>
      <c r="B2" s="6"/>
      <c r="C2" s="6"/>
      <c r="D2" s="6"/>
      <c r="L2" s="31"/>
    </row>
    <row r="3" spans="1:23" s="7" customFormat="1">
      <c r="A3" s="5"/>
      <c r="B3" s="6"/>
      <c r="C3" s="6"/>
      <c r="D3" s="6"/>
      <c r="L3" s="31"/>
    </row>
    <row r="4" spans="1:23" s="7" customFormat="1">
      <c r="A4" s="56" t="s">
        <v>824</v>
      </c>
      <c r="B4" s="6"/>
      <c r="C4" s="6"/>
      <c r="D4" s="6"/>
      <c r="L4" s="31"/>
    </row>
    <row r="5" spans="1:23" s="7" customFormat="1" ht="15">
      <c r="A5" s="120" t="s">
        <v>577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9"/>
      <c r="P5" s="9"/>
      <c r="Q5" s="9"/>
      <c r="R5" s="9"/>
      <c r="S5" s="9"/>
      <c r="T5" s="9"/>
      <c r="U5" s="9"/>
      <c r="V5" s="9"/>
      <c r="W5" s="9"/>
    </row>
    <row r="6" spans="1:23" s="7" customFormat="1" ht="12">
      <c r="A6" s="121" t="s">
        <v>31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0"/>
      <c r="P6" s="10"/>
      <c r="Q6" s="10"/>
      <c r="R6" s="10"/>
      <c r="S6" s="10"/>
      <c r="T6" s="10"/>
      <c r="U6" s="10"/>
      <c r="V6" s="10"/>
      <c r="W6" s="10"/>
    </row>
    <row r="7" spans="1:23" s="7" customFormat="1" ht="12">
      <c r="A7" s="121" t="s">
        <v>822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0"/>
      <c r="P7" s="10"/>
      <c r="Q7" s="10"/>
      <c r="R7" s="10"/>
      <c r="S7" s="10"/>
      <c r="T7" s="10"/>
      <c r="U7" s="10"/>
      <c r="V7" s="10"/>
      <c r="W7" s="10"/>
    </row>
    <row r="8" spans="1:23" s="7" customFormat="1" ht="12">
      <c r="A8" s="122" t="s">
        <v>42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8"/>
      <c r="P8" s="8"/>
      <c r="Q8" s="8"/>
      <c r="R8" s="8"/>
      <c r="S8" s="8"/>
      <c r="T8" s="8"/>
      <c r="U8" s="8"/>
      <c r="V8" s="8"/>
      <c r="W8" s="8"/>
    </row>
    <row r="9" spans="1:23" s="7" customFormat="1">
      <c r="L9" s="31"/>
    </row>
    <row r="10" spans="1:23" s="7" customFormat="1" ht="12.75" customHeight="1">
      <c r="G10" s="129" t="s">
        <v>17</v>
      </c>
      <c r="H10" s="130"/>
      <c r="I10" s="130"/>
      <c r="J10" s="129" t="s">
        <v>18</v>
      </c>
      <c r="K10" s="130"/>
      <c r="L10" s="130"/>
      <c r="M10" s="131"/>
      <c r="N10" s="32"/>
      <c r="O10" s="32"/>
      <c r="P10" s="32"/>
      <c r="Q10" s="32"/>
      <c r="R10" s="32"/>
      <c r="S10" s="32"/>
      <c r="T10" s="32"/>
      <c r="U10" s="32"/>
      <c r="V10" s="32"/>
      <c r="W10" s="32"/>
    </row>
    <row r="11" spans="1:23" s="7" customFormat="1">
      <c r="D11" s="5" t="s">
        <v>2</v>
      </c>
      <c r="G11" s="110">
        <f>2295980/1000/1.2</f>
        <v>1913.3166666666668</v>
      </c>
      <c r="H11" s="111"/>
      <c r="I11" s="33" t="s">
        <v>3</v>
      </c>
      <c r="J11" s="112">
        <f>12249322/1000</f>
        <v>12249.322</v>
      </c>
      <c r="K11" s="113"/>
      <c r="L11" s="34"/>
      <c r="M11" s="11" t="s">
        <v>3</v>
      </c>
      <c r="N11" s="35"/>
      <c r="O11" s="35"/>
      <c r="P11" s="35"/>
      <c r="Q11" s="35"/>
      <c r="R11" s="35"/>
      <c r="S11" s="35"/>
      <c r="T11" s="35"/>
      <c r="U11" s="35"/>
      <c r="V11" s="35"/>
      <c r="W11" s="36"/>
    </row>
    <row r="12" spans="1:23" s="7" customFormat="1" hidden="1">
      <c r="D12" s="13" t="s">
        <v>33</v>
      </c>
      <c r="F12" s="14"/>
      <c r="G12" s="110">
        <f>0/1000</f>
        <v>0</v>
      </c>
      <c r="H12" s="111"/>
      <c r="I12" s="11" t="s">
        <v>3</v>
      </c>
      <c r="J12" s="112">
        <f>0/1000</f>
        <v>0</v>
      </c>
      <c r="K12" s="113"/>
      <c r="L12" s="34"/>
      <c r="M12" s="11" t="s">
        <v>3</v>
      </c>
      <c r="N12" s="35"/>
      <c r="O12" s="35"/>
      <c r="P12" s="35"/>
      <c r="Q12" s="35"/>
      <c r="R12" s="35"/>
      <c r="S12" s="35"/>
      <c r="T12" s="35"/>
    </row>
    <row r="13" spans="1:23" s="7" customFormat="1" hidden="1">
      <c r="D13" s="13" t="s">
        <v>34</v>
      </c>
      <c r="F13" s="14"/>
      <c r="G13" s="110">
        <f>0/1000</f>
        <v>0</v>
      </c>
      <c r="H13" s="111"/>
      <c r="I13" s="11" t="s">
        <v>3</v>
      </c>
      <c r="J13" s="112">
        <f>0/1000</f>
        <v>0</v>
      </c>
      <c r="K13" s="113"/>
      <c r="L13" s="34"/>
      <c r="M13" s="11" t="s">
        <v>3</v>
      </c>
      <c r="N13" s="35"/>
      <c r="O13" s="35"/>
      <c r="P13" s="35"/>
      <c r="Q13" s="35"/>
      <c r="R13" s="35"/>
      <c r="S13" s="35"/>
      <c r="T13" s="35"/>
    </row>
    <row r="14" spans="1:23" s="7" customFormat="1">
      <c r="D14" s="5" t="s">
        <v>4</v>
      </c>
      <c r="G14" s="110">
        <f>(O14+O15)/1000</f>
        <v>3.5516000000000001</v>
      </c>
      <c r="H14" s="111"/>
      <c r="I14" s="33" t="s">
        <v>5</v>
      </c>
      <c r="J14" s="112">
        <f>(P14+P15)/1000</f>
        <v>3.5516000000000001</v>
      </c>
      <c r="K14" s="113"/>
      <c r="L14" s="15">
        <v>31399</v>
      </c>
      <c r="M14" s="11" t="s">
        <v>5</v>
      </c>
      <c r="N14" s="35"/>
      <c r="O14" s="15">
        <v>2880.81</v>
      </c>
      <c r="P14" s="16">
        <v>2880.81</v>
      </c>
      <c r="Q14" s="35"/>
      <c r="R14" s="35"/>
      <c r="S14" s="35"/>
      <c r="T14" s="35"/>
      <c r="U14" s="35"/>
      <c r="V14" s="35"/>
      <c r="W14" s="36"/>
    </row>
    <row r="15" spans="1:23" s="7" customFormat="1">
      <c r="D15" s="5" t="s">
        <v>6</v>
      </c>
      <c r="G15" s="110">
        <f>42930/1000</f>
        <v>42.93</v>
      </c>
      <c r="H15" s="111"/>
      <c r="I15" s="33" t="s">
        <v>3</v>
      </c>
      <c r="J15" s="112">
        <f>560533/1000</f>
        <v>560.53300000000002</v>
      </c>
      <c r="K15" s="113"/>
      <c r="L15" s="16">
        <v>409954</v>
      </c>
      <c r="M15" s="11" t="s">
        <v>3</v>
      </c>
      <c r="N15" s="35"/>
      <c r="O15" s="15">
        <v>670.79</v>
      </c>
      <c r="P15" s="16">
        <v>670.79</v>
      </c>
      <c r="Q15" s="35"/>
      <c r="R15" s="35"/>
      <c r="S15" s="35"/>
      <c r="T15" s="35"/>
      <c r="U15" s="35"/>
      <c r="V15" s="35"/>
      <c r="W15" s="36"/>
    </row>
    <row r="16" spans="1:23" s="7" customFormat="1">
      <c r="F16" s="6"/>
      <c r="G16" s="17"/>
      <c r="H16" s="17"/>
      <c r="I16" s="18"/>
      <c r="J16" s="19"/>
      <c r="K16" s="37"/>
      <c r="L16" s="15">
        <v>11531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8"/>
    </row>
    <row r="17" spans="1:14" s="7" customFormat="1" ht="12">
      <c r="A17" s="5" t="str">
        <f>"Составлена в базисных ценах на 01.2000 г. и текущих ценах на 1 квартал 2019г. " &amp; IF(LEN(L17)&gt;3,MID(L17,4,LEN(L17)),L17)</f>
        <v xml:space="preserve">Составлена в базисных ценах на 01.2000 г. и текущих ценах на 1 квартал 2019г. </v>
      </c>
    </row>
    <row r="18" spans="1:14" s="7" customFormat="1" ht="13.5" thickBot="1">
      <c r="A18" s="20"/>
      <c r="L18" s="31"/>
    </row>
    <row r="19" spans="1:14" s="22" customFormat="1" ht="23.25" customHeight="1" thickBot="1">
      <c r="A19" s="132" t="s">
        <v>7</v>
      </c>
      <c r="B19" s="132" t="s">
        <v>0</v>
      </c>
      <c r="C19" s="132" t="s">
        <v>19</v>
      </c>
      <c r="D19" s="39" t="s">
        <v>20</v>
      </c>
      <c r="E19" s="132" t="s">
        <v>21</v>
      </c>
      <c r="F19" s="136" t="s">
        <v>22</v>
      </c>
      <c r="G19" s="137"/>
      <c r="H19" s="136" t="s">
        <v>23</v>
      </c>
      <c r="I19" s="140"/>
      <c r="J19" s="140"/>
      <c r="K19" s="137"/>
      <c r="L19" s="40"/>
      <c r="M19" s="132" t="s">
        <v>24</v>
      </c>
      <c r="N19" s="132" t="s">
        <v>25</v>
      </c>
    </row>
    <row r="20" spans="1:14" s="22" customFormat="1" ht="19.5" customHeight="1" thickBot="1">
      <c r="A20" s="133"/>
      <c r="B20" s="133"/>
      <c r="C20" s="133"/>
      <c r="D20" s="132" t="s">
        <v>30</v>
      </c>
      <c r="E20" s="133"/>
      <c r="F20" s="138"/>
      <c r="G20" s="139"/>
      <c r="H20" s="134" t="s">
        <v>26</v>
      </c>
      <c r="I20" s="135"/>
      <c r="J20" s="134" t="s">
        <v>27</v>
      </c>
      <c r="K20" s="135"/>
      <c r="L20" s="41"/>
      <c r="M20" s="133"/>
      <c r="N20" s="133"/>
    </row>
    <row r="21" spans="1:14" s="22" customFormat="1" ht="19.5" customHeight="1">
      <c r="A21" s="133"/>
      <c r="B21" s="133"/>
      <c r="C21" s="133"/>
      <c r="D21" s="133"/>
      <c r="E21" s="133"/>
      <c r="F21" s="83" t="s">
        <v>28</v>
      </c>
      <c r="G21" s="83" t="s">
        <v>29</v>
      </c>
      <c r="H21" s="83" t="s">
        <v>28</v>
      </c>
      <c r="I21" s="83" t="s">
        <v>29</v>
      </c>
      <c r="J21" s="83" t="s">
        <v>28</v>
      </c>
      <c r="K21" s="83" t="s">
        <v>29</v>
      </c>
      <c r="L21" s="41"/>
      <c r="M21" s="133"/>
      <c r="N21" s="133"/>
    </row>
    <row r="22" spans="1:14">
      <c r="A22" s="84">
        <v>1</v>
      </c>
      <c r="B22" s="84">
        <v>2</v>
      </c>
      <c r="C22" s="84">
        <v>3</v>
      </c>
      <c r="D22" s="84">
        <v>4</v>
      </c>
      <c r="E22" s="84">
        <v>5</v>
      </c>
      <c r="F22" s="84">
        <v>6</v>
      </c>
      <c r="G22" s="84">
        <v>7</v>
      </c>
      <c r="H22" s="84">
        <v>8</v>
      </c>
      <c r="I22" s="84">
        <v>9</v>
      </c>
      <c r="J22" s="84">
        <v>10</v>
      </c>
      <c r="K22" s="84">
        <v>11</v>
      </c>
      <c r="L22" s="85"/>
      <c r="M22" s="84">
        <v>12</v>
      </c>
      <c r="N22" s="84">
        <v>13</v>
      </c>
    </row>
    <row r="23" spans="1:14" s="6" customFormat="1" ht="17.850000000000001" customHeight="1">
      <c r="A23" s="141" t="s">
        <v>578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</row>
    <row r="24" spans="1:14" s="6" customFormat="1" ht="17.850000000000001" customHeight="1">
      <c r="A24" s="141" t="s">
        <v>579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</row>
    <row r="25" spans="1:14" ht="24">
      <c r="A25" s="86">
        <v>1</v>
      </c>
      <c r="B25" s="87" t="s">
        <v>580</v>
      </c>
      <c r="C25" s="60" t="s">
        <v>581</v>
      </c>
      <c r="D25" s="88" t="s">
        <v>582</v>
      </c>
      <c r="E25" s="89">
        <v>64.58</v>
      </c>
      <c r="F25" s="62" t="s">
        <v>583</v>
      </c>
      <c r="G25" s="62">
        <v>636.76</v>
      </c>
      <c r="H25" s="90"/>
      <c r="I25" s="90"/>
      <c r="J25" s="62" t="s">
        <v>584</v>
      </c>
      <c r="K25" s="62">
        <v>8315.9699999999993</v>
      </c>
      <c r="L25" s="91"/>
      <c r="M25" s="90">
        <f t="shared" ref="M25:M36" si="0">IF(ISNUMBER(K25/G25),IF(NOT(K25/G25=0),K25/G25, " "), " ")</f>
        <v>13.059818455933161</v>
      </c>
      <c r="N25" s="88"/>
    </row>
    <row r="26" spans="1:14" s="6" customFormat="1" ht="24">
      <c r="A26" s="86">
        <v>2</v>
      </c>
      <c r="B26" s="87" t="s">
        <v>585</v>
      </c>
      <c r="C26" s="60" t="s">
        <v>586</v>
      </c>
      <c r="D26" s="88" t="s">
        <v>582</v>
      </c>
      <c r="E26" s="89">
        <v>34.01</v>
      </c>
      <c r="F26" s="62" t="s">
        <v>587</v>
      </c>
      <c r="G26" s="62">
        <v>344.87</v>
      </c>
      <c r="H26" s="90"/>
      <c r="I26" s="90"/>
      <c r="J26" s="62" t="s">
        <v>588</v>
      </c>
      <c r="K26" s="62">
        <v>4503.6099999999997</v>
      </c>
      <c r="L26" s="91"/>
      <c r="M26" s="90">
        <f t="shared" si="0"/>
        <v>13.058862759880533</v>
      </c>
      <c r="N26" s="88"/>
    </row>
    <row r="27" spans="1:14" s="6" customFormat="1" ht="24">
      <c r="A27" s="86">
        <v>3</v>
      </c>
      <c r="B27" s="87" t="s">
        <v>589</v>
      </c>
      <c r="C27" s="60" t="s">
        <v>590</v>
      </c>
      <c r="D27" s="88" t="s">
        <v>582</v>
      </c>
      <c r="E27" s="89">
        <v>298.41000000000003</v>
      </c>
      <c r="F27" s="62" t="s">
        <v>591</v>
      </c>
      <c r="G27" s="62">
        <v>3052.74</v>
      </c>
      <c r="H27" s="90"/>
      <c r="I27" s="90"/>
      <c r="J27" s="62" t="s">
        <v>592</v>
      </c>
      <c r="K27" s="62">
        <v>39846.69</v>
      </c>
      <c r="L27" s="91"/>
      <c r="M27" s="90">
        <f t="shared" si="0"/>
        <v>13.05276243636864</v>
      </c>
      <c r="N27" s="88"/>
    </row>
    <row r="28" spans="1:14" s="6" customFormat="1" ht="24">
      <c r="A28" s="86">
        <v>4</v>
      </c>
      <c r="B28" s="87" t="s">
        <v>593</v>
      </c>
      <c r="C28" s="60" t="s">
        <v>594</v>
      </c>
      <c r="D28" s="88" t="s">
        <v>582</v>
      </c>
      <c r="E28" s="89">
        <v>288.33999999999997</v>
      </c>
      <c r="F28" s="62" t="s">
        <v>595</v>
      </c>
      <c r="G28" s="62">
        <v>3056.4</v>
      </c>
      <c r="H28" s="90"/>
      <c r="I28" s="90"/>
      <c r="J28" s="62" t="s">
        <v>596</v>
      </c>
      <c r="K28" s="62">
        <v>39920.67</v>
      </c>
      <c r="L28" s="91"/>
      <c r="M28" s="90">
        <f t="shared" si="0"/>
        <v>13.061336866902238</v>
      </c>
      <c r="N28" s="88"/>
    </row>
    <row r="29" spans="1:14" s="6" customFormat="1" ht="24">
      <c r="A29" s="86">
        <v>5</v>
      </c>
      <c r="B29" s="87" t="s">
        <v>597</v>
      </c>
      <c r="C29" s="60" t="s">
        <v>598</v>
      </c>
      <c r="D29" s="88" t="s">
        <v>599</v>
      </c>
      <c r="E29" s="89">
        <v>1530.44</v>
      </c>
      <c r="F29" s="62" t="s">
        <v>600</v>
      </c>
      <c r="G29" s="62">
        <v>16360.39</v>
      </c>
      <c r="H29" s="90"/>
      <c r="I29" s="90"/>
      <c r="J29" s="62" t="s">
        <v>601</v>
      </c>
      <c r="K29" s="62">
        <v>213588.22</v>
      </c>
      <c r="L29" s="91"/>
      <c r="M29" s="90">
        <f t="shared" si="0"/>
        <v>13.055203451751456</v>
      </c>
      <c r="N29" s="88"/>
    </row>
    <row r="30" spans="1:14" ht="24">
      <c r="A30" s="86">
        <v>6</v>
      </c>
      <c r="B30" s="87" t="s">
        <v>602</v>
      </c>
      <c r="C30" s="60" t="s">
        <v>603</v>
      </c>
      <c r="D30" s="88" t="s">
        <v>582</v>
      </c>
      <c r="E30" s="89">
        <v>95.16</v>
      </c>
      <c r="F30" s="62" t="s">
        <v>604</v>
      </c>
      <c r="G30" s="62">
        <v>1025.83</v>
      </c>
      <c r="H30" s="90"/>
      <c r="I30" s="90"/>
      <c r="J30" s="62" t="s">
        <v>605</v>
      </c>
      <c r="K30" s="62">
        <v>13401.38</v>
      </c>
      <c r="L30" s="91"/>
      <c r="M30" s="90">
        <f t="shared" si="0"/>
        <v>13.063938469337025</v>
      </c>
      <c r="N30" s="88"/>
    </row>
    <row r="31" spans="1:14" ht="24">
      <c r="A31" s="86">
        <v>7</v>
      </c>
      <c r="B31" s="87" t="s">
        <v>606</v>
      </c>
      <c r="C31" s="60" t="s">
        <v>607</v>
      </c>
      <c r="D31" s="88" t="s">
        <v>582</v>
      </c>
      <c r="E31" s="89">
        <v>11.39</v>
      </c>
      <c r="F31" s="62" t="s">
        <v>608</v>
      </c>
      <c r="G31" s="62">
        <v>130.63999999999999</v>
      </c>
      <c r="H31" s="90"/>
      <c r="I31" s="90"/>
      <c r="J31" s="62" t="s">
        <v>609</v>
      </c>
      <c r="K31" s="62">
        <v>1705.31</v>
      </c>
      <c r="L31" s="91"/>
      <c r="M31" s="90">
        <f t="shared" si="0"/>
        <v>13.053505817513779</v>
      </c>
      <c r="N31" s="88"/>
    </row>
    <row r="32" spans="1:14" ht="24">
      <c r="A32" s="86">
        <v>8</v>
      </c>
      <c r="B32" s="87" t="s">
        <v>610</v>
      </c>
      <c r="C32" s="60" t="s">
        <v>611</v>
      </c>
      <c r="D32" s="88" t="s">
        <v>582</v>
      </c>
      <c r="E32" s="89">
        <v>558.48</v>
      </c>
      <c r="F32" s="62" t="s">
        <v>612</v>
      </c>
      <c r="G32" s="62">
        <v>6791.11</v>
      </c>
      <c r="H32" s="90"/>
      <c r="I32" s="90"/>
      <c r="J32" s="62" t="s">
        <v>613</v>
      </c>
      <c r="K32" s="62">
        <v>88669.85</v>
      </c>
      <c r="L32" s="91"/>
      <c r="M32" s="90">
        <f t="shared" si="0"/>
        <v>13.056753608762044</v>
      </c>
      <c r="N32" s="88"/>
    </row>
    <row r="33" spans="1:14" ht="24">
      <c r="A33" s="86">
        <v>9</v>
      </c>
      <c r="B33" s="87">
        <v>2</v>
      </c>
      <c r="C33" s="60" t="s">
        <v>614</v>
      </c>
      <c r="D33" s="88" t="s">
        <v>582</v>
      </c>
      <c r="E33" s="89">
        <v>670.79</v>
      </c>
      <c r="F33" s="62" t="s">
        <v>615</v>
      </c>
      <c r="G33" s="62">
        <v>9472.2000000000007</v>
      </c>
      <c r="H33" s="90"/>
      <c r="I33" s="90"/>
      <c r="J33" s="62" t="s">
        <v>616</v>
      </c>
      <c r="K33" s="62"/>
      <c r="L33" s="91"/>
      <c r="M33" s="90" t="str">
        <f t="shared" si="0"/>
        <v xml:space="preserve"> </v>
      </c>
      <c r="N33" s="88"/>
    </row>
    <row r="34" spans="1:14" ht="24">
      <c r="A34" s="86">
        <v>10</v>
      </c>
      <c r="B34" s="87">
        <v>2</v>
      </c>
      <c r="C34" s="60" t="s">
        <v>617</v>
      </c>
      <c r="D34" s="88" t="s">
        <v>599</v>
      </c>
      <c r="E34" s="89">
        <v>37.200000000000003</v>
      </c>
      <c r="F34" s="62" t="s">
        <v>616</v>
      </c>
      <c r="G34" s="62"/>
      <c r="H34" s="90"/>
      <c r="I34" s="90"/>
      <c r="J34" s="62" t="s">
        <v>616</v>
      </c>
      <c r="K34" s="62"/>
      <c r="L34" s="91"/>
      <c r="M34" s="90" t="str">
        <f t="shared" si="0"/>
        <v xml:space="preserve"> </v>
      </c>
      <c r="N34" s="88"/>
    </row>
    <row r="35" spans="1:14" ht="24">
      <c r="A35" s="86">
        <v>11</v>
      </c>
      <c r="B35" s="87">
        <v>2</v>
      </c>
      <c r="C35" s="60" t="s">
        <v>617</v>
      </c>
      <c r="D35" s="88" t="s">
        <v>582</v>
      </c>
      <c r="E35" s="89">
        <v>633.59</v>
      </c>
      <c r="F35" s="62" t="s">
        <v>615</v>
      </c>
      <c r="G35" s="62">
        <v>9472.2000000000007</v>
      </c>
      <c r="H35" s="90"/>
      <c r="I35" s="90"/>
      <c r="J35" s="62" t="s">
        <v>616</v>
      </c>
      <c r="K35" s="62"/>
      <c r="L35" s="91"/>
      <c r="M35" s="90" t="str">
        <f t="shared" si="0"/>
        <v xml:space="preserve"> </v>
      </c>
      <c r="N35" s="88"/>
    </row>
    <row r="36" spans="1:14" ht="24">
      <c r="A36" s="92"/>
      <c r="B36" s="93" t="s">
        <v>55</v>
      </c>
      <c r="C36" s="94" t="s">
        <v>618</v>
      </c>
      <c r="D36" s="95" t="s">
        <v>619</v>
      </c>
      <c r="E36" s="96"/>
      <c r="F36" s="74" t="s">
        <v>616</v>
      </c>
      <c r="G36" s="74">
        <v>31399</v>
      </c>
      <c r="H36" s="97"/>
      <c r="I36" s="97"/>
      <c r="J36" s="74" t="s">
        <v>616</v>
      </c>
      <c r="K36" s="74">
        <v>409954</v>
      </c>
      <c r="L36" s="98"/>
      <c r="M36" s="97">
        <f t="shared" si="0"/>
        <v>13.056275677569349</v>
      </c>
      <c r="N36" s="95"/>
    </row>
    <row r="37" spans="1:14" ht="17.850000000000001" customHeight="1">
      <c r="A37" s="141" t="s">
        <v>620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</row>
    <row r="38" spans="1:14" ht="36">
      <c r="A38" s="86">
        <v>13</v>
      </c>
      <c r="B38" s="87">
        <v>21141</v>
      </c>
      <c r="C38" s="60" t="s">
        <v>621</v>
      </c>
      <c r="D38" s="88" t="s">
        <v>622</v>
      </c>
      <c r="E38" s="89">
        <v>11.47</v>
      </c>
      <c r="F38" s="62" t="s">
        <v>623</v>
      </c>
      <c r="G38" s="62">
        <v>1537.77</v>
      </c>
      <c r="H38" s="90"/>
      <c r="I38" s="90"/>
      <c r="J38" s="62" t="s">
        <v>624</v>
      </c>
      <c r="K38" s="62">
        <v>9187.4699999999993</v>
      </c>
      <c r="L38" s="91"/>
      <c r="M38" s="90">
        <f t="shared" ref="M38:M58" si="1">IF(ISNUMBER(K38/G38),IF(NOT(K38/G38=0),K38/G38, " "), " ")</f>
        <v>5.9745410562047638</v>
      </c>
      <c r="N38" s="88" t="s">
        <v>625</v>
      </c>
    </row>
    <row r="39" spans="1:14" ht="36">
      <c r="A39" s="86">
        <v>14</v>
      </c>
      <c r="B39" s="87">
        <v>30101</v>
      </c>
      <c r="C39" s="60" t="s">
        <v>626</v>
      </c>
      <c r="D39" s="88" t="s">
        <v>622</v>
      </c>
      <c r="E39" s="89">
        <v>53.31</v>
      </c>
      <c r="F39" s="62" t="s">
        <v>627</v>
      </c>
      <c r="G39" s="62">
        <v>5946.74</v>
      </c>
      <c r="H39" s="90"/>
      <c r="I39" s="90"/>
      <c r="J39" s="62" t="s">
        <v>628</v>
      </c>
      <c r="K39" s="62">
        <v>28200.99</v>
      </c>
      <c r="L39" s="91"/>
      <c r="M39" s="90">
        <f t="shared" si="1"/>
        <v>4.7422604653978491</v>
      </c>
      <c r="N39" s="88" t="s">
        <v>625</v>
      </c>
    </row>
    <row r="40" spans="1:14" ht="36">
      <c r="A40" s="86">
        <v>15</v>
      </c>
      <c r="B40" s="87">
        <v>30401</v>
      </c>
      <c r="C40" s="60" t="s">
        <v>629</v>
      </c>
      <c r="D40" s="88" t="s">
        <v>622</v>
      </c>
      <c r="E40" s="89">
        <v>0.03</v>
      </c>
      <c r="F40" s="62" t="s">
        <v>630</v>
      </c>
      <c r="G40" s="62">
        <v>7.0000000000000007E-2</v>
      </c>
      <c r="H40" s="90"/>
      <c r="I40" s="90"/>
      <c r="J40" s="62" t="s">
        <v>631</v>
      </c>
      <c r="K40" s="62">
        <v>0.3</v>
      </c>
      <c r="L40" s="91"/>
      <c r="M40" s="90">
        <f t="shared" si="1"/>
        <v>4.2857142857142856</v>
      </c>
      <c r="N40" s="88" t="s">
        <v>625</v>
      </c>
    </row>
    <row r="41" spans="1:14" ht="48">
      <c r="A41" s="86">
        <v>16</v>
      </c>
      <c r="B41" s="87">
        <v>60248</v>
      </c>
      <c r="C41" s="60" t="s">
        <v>632</v>
      </c>
      <c r="D41" s="88" t="s">
        <v>622</v>
      </c>
      <c r="E41" s="89">
        <v>0.72</v>
      </c>
      <c r="F41" s="62" t="s">
        <v>633</v>
      </c>
      <c r="G41" s="62">
        <v>104.89</v>
      </c>
      <c r="H41" s="90"/>
      <c r="I41" s="90"/>
      <c r="J41" s="62" t="s">
        <v>634</v>
      </c>
      <c r="K41" s="62">
        <v>658.8</v>
      </c>
      <c r="L41" s="91"/>
      <c r="M41" s="90">
        <f t="shared" si="1"/>
        <v>6.2808656687958813</v>
      </c>
      <c r="N41" s="88" t="s">
        <v>625</v>
      </c>
    </row>
    <row r="42" spans="1:14" ht="36">
      <c r="A42" s="86">
        <v>17</v>
      </c>
      <c r="B42" s="87">
        <v>70149</v>
      </c>
      <c r="C42" s="60" t="s">
        <v>635</v>
      </c>
      <c r="D42" s="88" t="s">
        <v>622</v>
      </c>
      <c r="E42" s="89">
        <v>32.04</v>
      </c>
      <c r="F42" s="62" t="s">
        <v>636</v>
      </c>
      <c r="G42" s="62">
        <v>2818.25</v>
      </c>
      <c r="H42" s="90"/>
      <c r="I42" s="90"/>
      <c r="J42" s="62" t="s">
        <v>637</v>
      </c>
      <c r="K42" s="62">
        <v>23164.92</v>
      </c>
      <c r="L42" s="91"/>
      <c r="M42" s="90">
        <f t="shared" si="1"/>
        <v>8.2196114610130397</v>
      </c>
      <c r="N42" s="88" t="s">
        <v>625</v>
      </c>
    </row>
    <row r="43" spans="1:14" ht="36">
      <c r="A43" s="86">
        <v>18</v>
      </c>
      <c r="B43" s="87">
        <v>120101</v>
      </c>
      <c r="C43" s="60" t="s">
        <v>638</v>
      </c>
      <c r="D43" s="88" t="s">
        <v>622</v>
      </c>
      <c r="E43" s="89">
        <v>9.25</v>
      </c>
      <c r="F43" s="62" t="s">
        <v>639</v>
      </c>
      <c r="G43" s="62">
        <v>1147.0899999999999</v>
      </c>
      <c r="H43" s="90"/>
      <c r="I43" s="90"/>
      <c r="J43" s="62" t="s">
        <v>640</v>
      </c>
      <c r="K43" s="62">
        <v>8223.25</v>
      </c>
      <c r="L43" s="91"/>
      <c r="M43" s="90">
        <f t="shared" si="1"/>
        <v>7.168792335387808</v>
      </c>
      <c r="N43" s="88" t="s">
        <v>625</v>
      </c>
    </row>
    <row r="44" spans="1:14" ht="36">
      <c r="A44" s="86">
        <v>19</v>
      </c>
      <c r="B44" s="87">
        <v>120202</v>
      </c>
      <c r="C44" s="60" t="s">
        <v>641</v>
      </c>
      <c r="D44" s="88" t="s">
        <v>622</v>
      </c>
      <c r="E44" s="89">
        <v>32.54</v>
      </c>
      <c r="F44" s="62" t="s">
        <v>642</v>
      </c>
      <c r="G44" s="62">
        <v>5037.2</v>
      </c>
      <c r="H44" s="90"/>
      <c r="I44" s="90"/>
      <c r="J44" s="62" t="s">
        <v>643</v>
      </c>
      <c r="K44" s="62">
        <v>33320.959999999999</v>
      </c>
      <c r="L44" s="91"/>
      <c r="M44" s="90">
        <f t="shared" si="1"/>
        <v>6.6149765742873026</v>
      </c>
      <c r="N44" s="88" t="s">
        <v>625</v>
      </c>
    </row>
    <row r="45" spans="1:14" ht="36">
      <c r="A45" s="86">
        <v>20</v>
      </c>
      <c r="B45" s="87">
        <v>120500</v>
      </c>
      <c r="C45" s="60" t="s">
        <v>644</v>
      </c>
      <c r="D45" s="88" t="s">
        <v>622</v>
      </c>
      <c r="E45" s="89">
        <v>27.83</v>
      </c>
      <c r="F45" s="62" t="s">
        <v>645</v>
      </c>
      <c r="G45" s="62">
        <v>554.39</v>
      </c>
      <c r="H45" s="90"/>
      <c r="I45" s="90"/>
      <c r="J45" s="62" t="s">
        <v>646</v>
      </c>
      <c r="K45" s="62">
        <v>2069.16</v>
      </c>
      <c r="L45" s="91"/>
      <c r="M45" s="90">
        <f t="shared" si="1"/>
        <v>3.7323184040116164</v>
      </c>
      <c r="N45" s="88" t="s">
        <v>647</v>
      </c>
    </row>
    <row r="46" spans="1:14" ht="36">
      <c r="A46" s="86">
        <v>21</v>
      </c>
      <c r="B46" s="87">
        <v>120906</v>
      </c>
      <c r="C46" s="60" t="s">
        <v>648</v>
      </c>
      <c r="D46" s="88" t="s">
        <v>622</v>
      </c>
      <c r="E46" s="89">
        <v>62.23</v>
      </c>
      <c r="F46" s="62" t="s">
        <v>649</v>
      </c>
      <c r="G46" s="62">
        <v>5201.17</v>
      </c>
      <c r="H46" s="90"/>
      <c r="I46" s="90"/>
      <c r="J46" s="62" t="s">
        <v>650</v>
      </c>
      <c r="K46" s="62">
        <v>35844.480000000003</v>
      </c>
      <c r="L46" s="91"/>
      <c r="M46" s="90">
        <f t="shared" si="1"/>
        <v>6.8916186165805007</v>
      </c>
      <c r="N46" s="88" t="s">
        <v>625</v>
      </c>
    </row>
    <row r="47" spans="1:14" ht="36">
      <c r="A47" s="86">
        <v>22</v>
      </c>
      <c r="B47" s="87">
        <v>120907</v>
      </c>
      <c r="C47" s="60" t="s">
        <v>651</v>
      </c>
      <c r="D47" s="88" t="s">
        <v>622</v>
      </c>
      <c r="E47" s="89">
        <v>129.08000000000001</v>
      </c>
      <c r="F47" s="62" t="s">
        <v>652</v>
      </c>
      <c r="G47" s="62">
        <v>16218.91</v>
      </c>
      <c r="H47" s="90"/>
      <c r="I47" s="90"/>
      <c r="J47" s="62" t="s">
        <v>653</v>
      </c>
      <c r="K47" s="62">
        <v>100811.48</v>
      </c>
      <c r="L47" s="91"/>
      <c r="M47" s="90">
        <f t="shared" si="1"/>
        <v>6.2156754060537978</v>
      </c>
      <c r="N47" s="88" t="s">
        <v>625</v>
      </c>
    </row>
    <row r="48" spans="1:14" ht="36">
      <c r="A48" s="86">
        <v>23</v>
      </c>
      <c r="B48" s="87">
        <v>120911</v>
      </c>
      <c r="C48" s="60" t="s">
        <v>654</v>
      </c>
      <c r="D48" s="88" t="s">
        <v>622</v>
      </c>
      <c r="E48" s="89">
        <v>165.94</v>
      </c>
      <c r="F48" s="62" t="s">
        <v>655</v>
      </c>
      <c r="G48" s="62">
        <v>36043.82</v>
      </c>
      <c r="H48" s="90"/>
      <c r="I48" s="90"/>
      <c r="J48" s="62" t="s">
        <v>656</v>
      </c>
      <c r="K48" s="62">
        <v>192158.52</v>
      </c>
      <c r="L48" s="91"/>
      <c r="M48" s="90">
        <f t="shared" si="1"/>
        <v>5.3312473539153169</v>
      </c>
      <c r="N48" s="88" t="s">
        <v>625</v>
      </c>
    </row>
    <row r="49" spans="1:14" ht="36">
      <c r="A49" s="86">
        <v>24</v>
      </c>
      <c r="B49" s="87">
        <v>121601</v>
      </c>
      <c r="C49" s="60" t="s">
        <v>657</v>
      </c>
      <c r="D49" s="88" t="s">
        <v>622</v>
      </c>
      <c r="E49" s="89">
        <v>58.25</v>
      </c>
      <c r="F49" s="62" t="s">
        <v>658</v>
      </c>
      <c r="G49" s="62">
        <v>7052.34</v>
      </c>
      <c r="H49" s="90"/>
      <c r="I49" s="90"/>
      <c r="J49" s="62" t="s">
        <v>659</v>
      </c>
      <c r="K49" s="62">
        <v>39610</v>
      </c>
      <c r="L49" s="91"/>
      <c r="M49" s="90">
        <f t="shared" si="1"/>
        <v>5.6165754912553849</v>
      </c>
      <c r="N49" s="88" t="s">
        <v>625</v>
      </c>
    </row>
    <row r="50" spans="1:14" ht="36">
      <c r="A50" s="86">
        <v>25</v>
      </c>
      <c r="B50" s="87">
        <v>122000</v>
      </c>
      <c r="C50" s="60" t="s">
        <v>660</v>
      </c>
      <c r="D50" s="88" t="s">
        <v>622</v>
      </c>
      <c r="E50" s="89">
        <v>35.78</v>
      </c>
      <c r="F50" s="62" t="s">
        <v>661</v>
      </c>
      <c r="G50" s="62">
        <v>7256.18</v>
      </c>
      <c r="H50" s="90"/>
      <c r="I50" s="90"/>
      <c r="J50" s="62" t="s">
        <v>662</v>
      </c>
      <c r="K50" s="62">
        <v>41576.36</v>
      </c>
      <c r="L50" s="91"/>
      <c r="M50" s="90">
        <f t="shared" si="1"/>
        <v>5.7297861960425456</v>
      </c>
      <c r="N50" s="88" t="s">
        <v>625</v>
      </c>
    </row>
    <row r="51" spans="1:14" ht="60">
      <c r="A51" s="86">
        <v>26</v>
      </c>
      <c r="B51" s="87">
        <v>122203</v>
      </c>
      <c r="C51" s="60" t="s">
        <v>663</v>
      </c>
      <c r="D51" s="88" t="s">
        <v>622</v>
      </c>
      <c r="E51" s="89">
        <v>64.58</v>
      </c>
      <c r="F51" s="62" t="s">
        <v>664</v>
      </c>
      <c r="G51" s="62">
        <v>40579.5</v>
      </c>
      <c r="H51" s="90"/>
      <c r="I51" s="90"/>
      <c r="J51" s="62" t="s">
        <v>665</v>
      </c>
      <c r="K51" s="62">
        <v>125866.42</v>
      </c>
      <c r="L51" s="91"/>
      <c r="M51" s="90">
        <f t="shared" si="1"/>
        <v>3.101724269643539</v>
      </c>
      <c r="N51" s="88" t="s">
        <v>666</v>
      </c>
    </row>
    <row r="52" spans="1:14" ht="36">
      <c r="A52" s="86">
        <v>27</v>
      </c>
      <c r="B52" s="87">
        <v>122301</v>
      </c>
      <c r="C52" s="60" t="s">
        <v>667</v>
      </c>
      <c r="D52" s="88" t="s">
        <v>622</v>
      </c>
      <c r="E52" s="89">
        <v>6.27</v>
      </c>
      <c r="F52" s="62" t="s">
        <v>668</v>
      </c>
      <c r="G52" s="62">
        <v>550.80999999999995</v>
      </c>
      <c r="H52" s="90"/>
      <c r="I52" s="90"/>
      <c r="J52" s="62" t="s">
        <v>669</v>
      </c>
      <c r="K52" s="62">
        <v>3686.76</v>
      </c>
      <c r="L52" s="91"/>
      <c r="M52" s="90">
        <f t="shared" si="1"/>
        <v>6.6933425319075557</v>
      </c>
      <c r="N52" s="88" t="s">
        <v>625</v>
      </c>
    </row>
    <row r="53" spans="1:14" ht="36">
      <c r="A53" s="86">
        <v>28</v>
      </c>
      <c r="B53" s="87">
        <v>122801</v>
      </c>
      <c r="C53" s="60" t="s">
        <v>670</v>
      </c>
      <c r="D53" s="88" t="s">
        <v>622</v>
      </c>
      <c r="E53" s="89">
        <v>14.57</v>
      </c>
      <c r="F53" s="62" t="s">
        <v>671</v>
      </c>
      <c r="G53" s="62">
        <v>330.59</v>
      </c>
      <c r="H53" s="90"/>
      <c r="I53" s="90"/>
      <c r="J53" s="62" t="s">
        <v>672</v>
      </c>
      <c r="K53" s="62">
        <v>1719.26</v>
      </c>
      <c r="L53" s="91"/>
      <c r="M53" s="90">
        <f t="shared" si="1"/>
        <v>5.2005807798179013</v>
      </c>
      <c r="N53" s="88" t="s">
        <v>625</v>
      </c>
    </row>
    <row r="54" spans="1:14" ht="36">
      <c r="A54" s="86">
        <v>29</v>
      </c>
      <c r="B54" s="87">
        <v>340101</v>
      </c>
      <c r="C54" s="60" t="s">
        <v>673</v>
      </c>
      <c r="D54" s="88" t="s">
        <v>622</v>
      </c>
      <c r="E54" s="89">
        <v>1.93</v>
      </c>
      <c r="F54" s="62" t="s">
        <v>674</v>
      </c>
      <c r="G54" s="62">
        <v>13.74</v>
      </c>
      <c r="H54" s="90"/>
      <c r="I54" s="90"/>
      <c r="J54" s="62" t="s">
        <v>675</v>
      </c>
      <c r="K54" s="62">
        <v>54.04</v>
      </c>
      <c r="L54" s="91"/>
      <c r="M54" s="90">
        <f t="shared" si="1"/>
        <v>3.933042212518195</v>
      </c>
      <c r="N54" s="88" t="s">
        <v>625</v>
      </c>
    </row>
    <row r="55" spans="1:14" ht="36">
      <c r="A55" s="86">
        <v>30</v>
      </c>
      <c r="B55" s="87">
        <v>400001</v>
      </c>
      <c r="C55" s="60" t="s">
        <v>676</v>
      </c>
      <c r="D55" s="88" t="s">
        <v>622</v>
      </c>
      <c r="E55" s="89">
        <v>8.64</v>
      </c>
      <c r="F55" s="62" t="s">
        <v>677</v>
      </c>
      <c r="G55" s="62">
        <v>891.65</v>
      </c>
      <c r="H55" s="90"/>
      <c r="I55" s="90"/>
      <c r="J55" s="62" t="s">
        <v>678</v>
      </c>
      <c r="K55" s="62">
        <v>5374.08</v>
      </c>
      <c r="L55" s="91"/>
      <c r="M55" s="90">
        <f t="shared" si="1"/>
        <v>6.0271182638927829</v>
      </c>
      <c r="N55" s="88" t="s">
        <v>625</v>
      </c>
    </row>
    <row r="56" spans="1:14" ht="36">
      <c r="A56" s="86">
        <v>31</v>
      </c>
      <c r="B56" s="87">
        <v>400053</v>
      </c>
      <c r="C56" s="60" t="s">
        <v>679</v>
      </c>
      <c r="D56" s="88" t="s">
        <v>622</v>
      </c>
      <c r="E56" s="89">
        <v>64.58</v>
      </c>
      <c r="F56" s="62" t="s">
        <v>680</v>
      </c>
      <c r="G56" s="62">
        <v>9963.41</v>
      </c>
      <c r="H56" s="90"/>
      <c r="I56" s="90"/>
      <c r="J56" s="62" t="s">
        <v>681</v>
      </c>
      <c r="K56" s="62">
        <v>64297.13</v>
      </c>
      <c r="L56" s="91"/>
      <c r="M56" s="90">
        <f t="shared" si="1"/>
        <v>6.4533257188051074</v>
      </c>
      <c r="N56" s="88" t="s">
        <v>647</v>
      </c>
    </row>
    <row r="57" spans="1:14" ht="36">
      <c r="A57" s="86">
        <v>32</v>
      </c>
      <c r="B57" s="87" t="s">
        <v>682</v>
      </c>
      <c r="C57" s="60" t="s">
        <v>638</v>
      </c>
      <c r="D57" s="88" t="s">
        <v>683</v>
      </c>
      <c r="E57" s="89">
        <v>27.35632</v>
      </c>
      <c r="F57" s="62" t="s">
        <v>639</v>
      </c>
      <c r="G57" s="62">
        <v>3392.46</v>
      </c>
      <c r="H57" s="90"/>
      <c r="I57" s="90"/>
      <c r="J57" s="62" t="s">
        <v>640</v>
      </c>
      <c r="K57" s="62">
        <v>24319.78</v>
      </c>
      <c r="L57" s="91"/>
      <c r="M57" s="90">
        <f t="shared" si="1"/>
        <v>7.1687742817896156</v>
      </c>
      <c r="N57" s="88" t="s">
        <v>625</v>
      </c>
    </row>
    <row r="58" spans="1:14" ht="24">
      <c r="A58" s="92"/>
      <c r="B58" s="93" t="s">
        <v>55</v>
      </c>
      <c r="C58" s="94" t="s">
        <v>684</v>
      </c>
      <c r="D58" s="95" t="s">
        <v>619</v>
      </c>
      <c r="E58" s="96"/>
      <c r="F58" s="74" t="s">
        <v>616</v>
      </c>
      <c r="G58" s="74">
        <v>144641</v>
      </c>
      <c r="H58" s="97"/>
      <c r="I58" s="97"/>
      <c r="J58" s="74" t="s">
        <v>616</v>
      </c>
      <c r="K58" s="74">
        <v>740175</v>
      </c>
      <c r="L58" s="98"/>
      <c r="M58" s="97">
        <f t="shared" si="1"/>
        <v>5.1173249631847124</v>
      </c>
      <c r="N58" s="95"/>
    </row>
    <row r="59" spans="1:14" ht="17.850000000000001" customHeight="1">
      <c r="A59" s="141" t="s">
        <v>685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</row>
    <row r="60" spans="1:14" ht="48">
      <c r="A60" s="86">
        <v>34</v>
      </c>
      <c r="B60" s="87" t="s">
        <v>686</v>
      </c>
      <c r="C60" s="60" t="s">
        <v>687</v>
      </c>
      <c r="D60" s="88" t="s">
        <v>688</v>
      </c>
      <c r="E60" s="89">
        <v>6.9533499999999998E-2</v>
      </c>
      <c r="F60" s="62" t="s">
        <v>689</v>
      </c>
      <c r="G60" s="62">
        <v>708.55</v>
      </c>
      <c r="H60" s="90">
        <v>68268</v>
      </c>
      <c r="I60" s="90">
        <v>4746.8999999999996</v>
      </c>
      <c r="J60" s="62" t="s">
        <v>690</v>
      </c>
      <c r="K60" s="62">
        <v>4863.6899999999996</v>
      </c>
      <c r="L60" s="91"/>
      <c r="M60" s="90">
        <f t="shared" ref="M60:M88" si="2">IF(ISNUMBER(K60/G60),IF(NOT(K60/G60=0),K60/G60, " "), " ")</f>
        <v>6.8642862183332154</v>
      </c>
      <c r="N60" s="88" t="s">
        <v>691</v>
      </c>
    </row>
    <row r="61" spans="1:14" ht="48">
      <c r="A61" s="86">
        <v>35</v>
      </c>
      <c r="B61" s="87" t="s">
        <v>692</v>
      </c>
      <c r="C61" s="60" t="s">
        <v>693</v>
      </c>
      <c r="D61" s="88" t="s">
        <v>688</v>
      </c>
      <c r="E61" s="89">
        <v>4.1650000000000003E-3</v>
      </c>
      <c r="F61" s="62" t="s">
        <v>694</v>
      </c>
      <c r="G61" s="62">
        <v>44.07</v>
      </c>
      <c r="H61" s="90">
        <v>57705</v>
      </c>
      <c r="I61" s="90">
        <v>240.34</v>
      </c>
      <c r="J61" s="62" t="s">
        <v>695</v>
      </c>
      <c r="K61" s="62">
        <v>246.72</v>
      </c>
      <c r="L61" s="91"/>
      <c r="M61" s="90">
        <f t="shared" si="2"/>
        <v>5.5983662355343773</v>
      </c>
      <c r="N61" s="88" t="s">
        <v>696</v>
      </c>
    </row>
    <row r="62" spans="1:14" ht="48">
      <c r="A62" s="86">
        <v>36</v>
      </c>
      <c r="B62" s="87" t="s">
        <v>697</v>
      </c>
      <c r="C62" s="60" t="s">
        <v>698</v>
      </c>
      <c r="D62" s="88" t="s">
        <v>688</v>
      </c>
      <c r="E62" s="89">
        <v>0.21530160000000001</v>
      </c>
      <c r="F62" s="62" t="s">
        <v>699</v>
      </c>
      <c r="G62" s="62">
        <v>652.35</v>
      </c>
      <c r="H62" s="90">
        <v>12852</v>
      </c>
      <c r="I62" s="90">
        <v>2767.04</v>
      </c>
      <c r="J62" s="62" t="s">
        <v>700</v>
      </c>
      <c r="K62" s="62">
        <v>2884.57</v>
      </c>
      <c r="L62" s="91"/>
      <c r="M62" s="90">
        <f t="shared" si="2"/>
        <v>4.4218134437035337</v>
      </c>
      <c r="N62" s="88" t="s">
        <v>701</v>
      </c>
    </row>
    <row r="63" spans="1:14" ht="60">
      <c r="A63" s="86">
        <v>37</v>
      </c>
      <c r="B63" s="87" t="s">
        <v>702</v>
      </c>
      <c r="C63" s="60" t="s">
        <v>703</v>
      </c>
      <c r="D63" s="88" t="s">
        <v>688</v>
      </c>
      <c r="E63" s="89">
        <v>29.600359999999998</v>
      </c>
      <c r="F63" s="62" t="s">
        <v>704</v>
      </c>
      <c r="G63" s="62">
        <v>87913.09</v>
      </c>
      <c r="H63" s="90">
        <v>12378.54</v>
      </c>
      <c r="I63" s="90">
        <v>366409.24</v>
      </c>
      <c r="J63" s="62" t="s">
        <v>705</v>
      </c>
      <c r="K63" s="62">
        <v>382285.99</v>
      </c>
      <c r="L63" s="91"/>
      <c r="M63" s="90">
        <f t="shared" si="2"/>
        <v>4.3484535693148771</v>
      </c>
      <c r="N63" s="88" t="s">
        <v>706</v>
      </c>
    </row>
    <row r="64" spans="1:14" ht="48">
      <c r="A64" s="86">
        <v>38</v>
      </c>
      <c r="B64" s="87" t="s">
        <v>707</v>
      </c>
      <c r="C64" s="60" t="s">
        <v>708</v>
      </c>
      <c r="D64" s="88" t="s">
        <v>688</v>
      </c>
      <c r="E64" s="89">
        <v>1.6049999999999998E-2</v>
      </c>
      <c r="F64" s="62" t="s">
        <v>709</v>
      </c>
      <c r="G64" s="62">
        <v>147.5</v>
      </c>
      <c r="H64" s="90">
        <v>52355</v>
      </c>
      <c r="I64" s="90">
        <v>840.29</v>
      </c>
      <c r="J64" s="62" t="s">
        <v>710</v>
      </c>
      <c r="K64" s="62">
        <v>862.14</v>
      </c>
      <c r="L64" s="91"/>
      <c r="M64" s="90">
        <f t="shared" si="2"/>
        <v>5.8450169491525426</v>
      </c>
      <c r="N64" s="88" t="s">
        <v>711</v>
      </c>
    </row>
    <row r="65" spans="1:14" ht="48">
      <c r="A65" s="86">
        <v>39</v>
      </c>
      <c r="B65" s="87" t="s">
        <v>712</v>
      </c>
      <c r="C65" s="60" t="s">
        <v>713</v>
      </c>
      <c r="D65" s="88" t="s">
        <v>714</v>
      </c>
      <c r="E65" s="89">
        <v>160.65</v>
      </c>
      <c r="F65" s="62" t="s">
        <v>715</v>
      </c>
      <c r="G65" s="62">
        <v>4321.49</v>
      </c>
      <c r="H65" s="90">
        <v>110.72</v>
      </c>
      <c r="I65" s="90">
        <v>17787.169999999998</v>
      </c>
      <c r="J65" s="62" t="s">
        <v>716</v>
      </c>
      <c r="K65" s="62">
        <v>18196.830000000002</v>
      </c>
      <c r="L65" s="91"/>
      <c r="M65" s="90">
        <f t="shared" si="2"/>
        <v>4.2107768385441142</v>
      </c>
      <c r="N65" s="88" t="s">
        <v>717</v>
      </c>
    </row>
    <row r="66" spans="1:14" ht="48">
      <c r="A66" s="86">
        <v>40</v>
      </c>
      <c r="B66" s="87" t="s">
        <v>718</v>
      </c>
      <c r="C66" s="60" t="s">
        <v>719</v>
      </c>
      <c r="D66" s="88" t="s">
        <v>720</v>
      </c>
      <c r="E66" s="89">
        <v>3</v>
      </c>
      <c r="F66" s="62" t="s">
        <v>721</v>
      </c>
      <c r="G66" s="62">
        <v>2646</v>
      </c>
      <c r="H66" s="90">
        <v>4442</v>
      </c>
      <c r="I66" s="90">
        <v>13326</v>
      </c>
      <c r="J66" s="62" t="s">
        <v>722</v>
      </c>
      <c r="K66" s="62">
        <v>13676.64</v>
      </c>
      <c r="L66" s="91"/>
      <c r="M66" s="90">
        <f t="shared" si="2"/>
        <v>5.1687981859410428</v>
      </c>
      <c r="N66" s="88" t="s">
        <v>723</v>
      </c>
    </row>
    <row r="67" spans="1:14" ht="48">
      <c r="A67" s="86">
        <v>41</v>
      </c>
      <c r="B67" s="87" t="s">
        <v>724</v>
      </c>
      <c r="C67" s="60" t="s">
        <v>725</v>
      </c>
      <c r="D67" s="88" t="s">
        <v>726</v>
      </c>
      <c r="E67" s="89">
        <v>1.6822619999999999</v>
      </c>
      <c r="F67" s="62" t="s">
        <v>727</v>
      </c>
      <c r="G67" s="62">
        <v>1675.53</v>
      </c>
      <c r="H67" s="90">
        <v>8079</v>
      </c>
      <c r="I67" s="90">
        <v>13590.99</v>
      </c>
      <c r="J67" s="62" t="s">
        <v>728</v>
      </c>
      <c r="K67" s="62">
        <v>14052.43</v>
      </c>
      <c r="L67" s="91"/>
      <c r="M67" s="90">
        <f t="shared" si="2"/>
        <v>8.3868566960901934</v>
      </c>
      <c r="N67" s="88" t="s">
        <v>729</v>
      </c>
    </row>
    <row r="68" spans="1:14" ht="36">
      <c r="A68" s="86">
        <v>42</v>
      </c>
      <c r="B68" s="87" t="s">
        <v>730</v>
      </c>
      <c r="C68" s="60" t="s">
        <v>731</v>
      </c>
      <c r="D68" s="88" t="s">
        <v>726</v>
      </c>
      <c r="E68" s="89">
        <v>2.7284999999999999</v>
      </c>
      <c r="F68" s="62" t="s">
        <v>732</v>
      </c>
      <c r="G68" s="62">
        <v>1866.29</v>
      </c>
      <c r="H68" s="90">
        <v>3222.74</v>
      </c>
      <c r="I68" s="90">
        <v>8793.24</v>
      </c>
      <c r="J68" s="62" t="s">
        <v>733</v>
      </c>
      <c r="K68" s="62">
        <v>9276.68</v>
      </c>
      <c r="L68" s="91"/>
      <c r="M68" s="90">
        <f t="shared" si="2"/>
        <v>4.9706530067674368</v>
      </c>
      <c r="N68" s="88" t="s">
        <v>734</v>
      </c>
    </row>
    <row r="69" spans="1:14" ht="24">
      <c r="A69" s="86">
        <v>43</v>
      </c>
      <c r="B69" s="87" t="s">
        <v>735</v>
      </c>
      <c r="C69" s="60" t="s">
        <v>736</v>
      </c>
      <c r="D69" s="88" t="s">
        <v>688</v>
      </c>
      <c r="E69" s="89">
        <v>5.6524999999999999E-2</v>
      </c>
      <c r="F69" s="62" t="s">
        <v>737</v>
      </c>
      <c r="G69" s="62">
        <v>1111.6600000000001</v>
      </c>
      <c r="H69" s="90">
        <v>61534.75</v>
      </c>
      <c r="I69" s="90">
        <v>3478.25</v>
      </c>
      <c r="J69" s="62" t="s">
        <v>738</v>
      </c>
      <c r="K69" s="62">
        <v>3580.82</v>
      </c>
      <c r="L69" s="91"/>
      <c r="M69" s="90">
        <f t="shared" si="2"/>
        <v>3.2211467535037692</v>
      </c>
      <c r="N69" s="88" t="s">
        <v>739</v>
      </c>
    </row>
    <row r="70" spans="1:14" ht="48">
      <c r="A70" s="86">
        <v>44</v>
      </c>
      <c r="B70" s="87" t="s">
        <v>740</v>
      </c>
      <c r="C70" s="60" t="s">
        <v>741</v>
      </c>
      <c r="D70" s="88" t="s">
        <v>726</v>
      </c>
      <c r="E70" s="89">
        <v>94.694999999999993</v>
      </c>
      <c r="F70" s="62" t="s">
        <v>742</v>
      </c>
      <c r="G70" s="62">
        <v>57953.34</v>
      </c>
      <c r="H70" s="90">
        <v>2522</v>
      </c>
      <c r="I70" s="90">
        <v>238820.79</v>
      </c>
      <c r="J70" s="62" t="s">
        <v>743</v>
      </c>
      <c r="K70" s="62">
        <v>277618.28000000003</v>
      </c>
      <c r="L70" s="91"/>
      <c r="M70" s="90">
        <f t="shared" si="2"/>
        <v>4.7903758437391195</v>
      </c>
      <c r="N70" s="88" t="s">
        <v>744</v>
      </c>
    </row>
    <row r="71" spans="1:14" ht="48">
      <c r="A71" s="86">
        <v>45</v>
      </c>
      <c r="B71" s="87" t="s">
        <v>745</v>
      </c>
      <c r="C71" s="60" t="s">
        <v>746</v>
      </c>
      <c r="D71" s="88" t="s">
        <v>726</v>
      </c>
      <c r="E71" s="89">
        <v>1.05</v>
      </c>
      <c r="F71" s="62" t="s">
        <v>747</v>
      </c>
      <c r="G71" s="62">
        <v>606.9</v>
      </c>
      <c r="H71" s="90">
        <v>2357</v>
      </c>
      <c r="I71" s="90">
        <v>2474.85</v>
      </c>
      <c r="J71" s="62" t="s">
        <v>748</v>
      </c>
      <c r="K71" s="62">
        <v>2901.58</v>
      </c>
      <c r="L71" s="91"/>
      <c r="M71" s="90">
        <f t="shared" si="2"/>
        <v>4.7809853353105947</v>
      </c>
      <c r="N71" s="88" t="s">
        <v>749</v>
      </c>
    </row>
    <row r="72" spans="1:14" ht="48">
      <c r="A72" s="86">
        <v>46</v>
      </c>
      <c r="B72" s="87" t="s">
        <v>750</v>
      </c>
      <c r="C72" s="60" t="s">
        <v>751</v>
      </c>
      <c r="D72" s="88" t="s">
        <v>726</v>
      </c>
      <c r="E72" s="89">
        <v>0.09</v>
      </c>
      <c r="F72" s="62" t="s">
        <v>752</v>
      </c>
      <c r="G72" s="62">
        <v>56.43</v>
      </c>
      <c r="H72" s="90">
        <v>2232</v>
      </c>
      <c r="I72" s="90">
        <v>200.88</v>
      </c>
      <c r="J72" s="62" t="s">
        <v>753</v>
      </c>
      <c r="K72" s="62">
        <v>233.15</v>
      </c>
      <c r="L72" s="91"/>
      <c r="M72" s="90">
        <f t="shared" si="2"/>
        <v>4.1316675527201845</v>
      </c>
      <c r="N72" s="88" t="s">
        <v>754</v>
      </c>
    </row>
    <row r="73" spans="1:14" ht="48">
      <c r="A73" s="86">
        <v>47</v>
      </c>
      <c r="B73" s="87" t="s">
        <v>755</v>
      </c>
      <c r="C73" s="60" t="s">
        <v>756</v>
      </c>
      <c r="D73" s="88" t="s">
        <v>726</v>
      </c>
      <c r="E73" s="89">
        <v>0.96299999999999997</v>
      </c>
      <c r="F73" s="62" t="s">
        <v>757</v>
      </c>
      <c r="G73" s="62">
        <v>673.14</v>
      </c>
      <c r="H73" s="90">
        <v>2566</v>
      </c>
      <c r="I73" s="90">
        <v>2471.0500000000002</v>
      </c>
      <c r="J73" s="62" t="s">
        <v>758</v>
      </c>
      <c r="K73" s="62">
        <v>2822.79</v>
      </c>
      <c r="L73" s="91"/>
      <c r="M73" s="90">
        <f t="shared" si="2"/>
        <v>4.1934664408592566</v>
      </c>
      <c r="N73" s="88" t="s">
        <v>759</v>
      </c>
    </row>
    <row r="74" spans="1:14" ht="48">
      <c r="A74" s="86">
        <v>48</v>
      </c>
      <c r="B74" s="87" t="s">
        <v>760</v>
      </c>
      <c r="C74" s="60" t="s">
        <v>761</v>
      </c>
      <c r="D74" s="88" t="s">
        <v>762</v>
      </c>
      <c r="E74" s="89">
        <v>5.0999999999999997E-2</v>
      </c>
      <c r="F74" s="62" t="s">
        <v>763</v>
      </c>
      <c r="G74" s="62">
        <v>70.33</v>
      </c>
      <c r="H74" s="90">
        <v>8517</v>
      </c>
      <c r="I74" s="90">
        <v>434.37</v>
      </c>
      <c r="J74" s="62" t="s">
        <v>764</v>
      </c>
      <c r="K74" s="62">
        <v>469.94</v>
      </c>
      <c r="L74" s="91"/>
      <c r="M74" s="90">
        <f t="shared" si="2"/>
        <v>6.6819280534622498</v>
      </c>
      <c r="N74" s="88" t="s">
        <v>765</v>
      </c>
    </row>
    <row r="75" spans="1:14" ht="84">
      <c r="A75" s="86">
        <v>49</v>
      </c>
      <c r="B75" s="87" t="s">
        <v>766</v>
      </c>
      <c r="C75" s="60" t="s">
        <v>767</v>
      </c>
      <c r="D75" s="88" t="s">
        <v>726</v>
      </c>
      <c r="E75" s="89">
        <v>4.8789999999999996</v>
      </c>
      <c r="F75" s="62" t="s">
        <v>768</v>
      </c>
      <c r="G75" s="62">
        <v>609.88</v>
      </c>
      <c r="H75" s="90">
        <v>390.9</v>
      </c>
      <c r="I75" s="90">
        <v>1907.2</v>
      </c>
      <c r="J75" s="62" t="s">
        <v>769</v>
      </c>
      <c r="K75" s="62">
        <v>2715.85</v>
      </c>
      <c r="L75" s="91"/>
      <c r="M75" s="90">
        <f t="shared" si="2"/>
        <v>4.4530891322883193</v>
      </c>
      <c r="N75" s="88" t="s">
        <v>770</v>
      </c>
    </row>
    <row r="76" spans="1:14" ht="36">
      <c r="A76" s="86">
        <v>50</v>
      </c>
      <c r="B76" s="87" t="s">
        <v>771</v>
      </c>
      <c r="C76" s="60" t="s">
        <v>772</v>
      </c>
      <c r="D76" s="88" t="s">
        <v>726</v>
      </c>
      <c r="E76" s="89">
        <v>125.56659999999999</v>
      </c>
      <c r="F76" s="62" t="s">
        <v>773</v>
      </c>
      <c r="G76" s="62">
        <v>390.51</v>
      </c>
      <c r="H76" s="90">
        <v>22.6</v>
      </c>
      <c r="I76" s="90">
        <v>2837.82</v>
      </c>
      <c r="J76" s="62" t="s">
        <v>774</v>
      </c>
      <c r="K76" s="62">
        <v>2837.82</v>
      </c>
      <c r="L76" s="91"/>
      <c r="M76" s="90">
        <f t="shared" si="2"/>
        <v>7.2669585926096651</v>
      </c>
      <c r="N76" s="88" t="s">
        <v>775</v>
      </c>
    </row>
    <row r="77" spans="1:14" ht="48">
      <c r="A77" s="86">
        <v>51</v>
      </c>
      <c r="B77" s="87" t="s">
        <v>776</v>
      </c>
      <c r="C77" s="60" t="s">
        <v>698</v>
      </c>
      <c r="D77" s="88" t="s">
        <v>688</v>
      </c>
      <c r="E77" s="89">
        <v>28.870384999999999</v>
      </c>
      <c r="F77" s="62" t="s">
        <v>699</v>
      </c>
      <c r="G77" s="62">
        <v>87477.26</v>
      </c>
      <c r="H77" s="90">
        <v>12852</v>
      </c>
      <c r="I77" s="90">
        <v>371042.18</v>
      </c>
      <c r="J77" s="62" t="s">
        <v>700</v>
      </c>
      <c r="K77" s="62">
        <v>386800.81</v>
      </c>
      <c r="L77" s="91"/>
      <c r="M77" s="90">
        <f t="shared" si="2"/>
        <v>4.4217298301295678</v>
      </c>
      <c r="N77" s="88" t="s">
        <v>701</v>
      </c>
    </row>
    <row r="78" spans="1:14" ht="60">
      <c r="A78" s="86">
        <v>52</v>
      </c>
      <c r="B78" s="87" t="s">
        <v>777</v>
      </c>
      <c r="C78" s="60" t="s">
        <v>703</v>
      </c>
      <c r="D78" s="88" t="s">
        <v>688</v>
      </c>
      <c r="E78" s="89">
        <v>-28.870384999999999</v>
      </c>
      <c r="F78" s="62" t="s">
        <v>704</v>
      </c>
      <c r="G78" s="62">
        <v>-85745.06</v>
      </c>
      <c r="H78" s="90">
        <v>12378.54</v>
      </c>
      <c r="I78" s="90">
        <v>-357373.22</v>
      </c>
      <c r="J78" s="62" t="s">
        <v>705</v>
      </c>
      <c r="K78" s="62">
        <v>-372858.43</v>
      </c>
      <c r="L78" s="91"/>
      <c r="M78" s="90">
        <f t="shared" si="2"/>
        <v>4.3484537768123319</v>
      </c>
      <c r="N78" s="88" t="s">
        <v>706</v>
      </c>
    </row>
    <row r="79" spans="1:14" ht="60">
      <c r="A79" s="86">
        <v>53</v>
      </c>
      <c r="B79" s="87" t="s">
        <v>778</v>
      </c>
      <c r="C79" s="60" t="s">
        <v>779</v>
      </c>
      <c r="D79" s="88" t="s">
        <v>688</v>
      </c>
      <c r="E79" s="89">
        <v>8.8059999999999992</v>
      </c>
      <c r="F79" s="62" t="s">
        <v>780</v>
      </c>
      <c r="G79" s="62">
        <v>118352.64</v>
      </c>
      <c r="H79" s="90">
        <v>62016.68</v>
      </c>
      <c r="I79" s="90">
        <v>546118.88</v>
      </c>
      <c r="J79" s="62" t="s">
        <v>781</v>
      </c>
      <c r="K79" s="62">
        <v>552683.93000000005</v>
      </c>
      <c r="L79" s="91"/>
      <c r="M79" s="90">
        <f t="shared" si="2"/>
        <v>4.669806520581206</v>
      </c>
      <c r="N79" s="88" t="s">
        <v>782</v>
      </c>
    </row>
    <row r="80" spans="1:14" ht="24">
      <c r="A80" s="86">
        <v>54</v>
      </c>
      <c r="B80" s="87" t="s">
        <v>783</v>
      </c>
      <c r="C80" s="60" t="s">
        <v>784</v>
      </c>
      <c r="D80" s="88" t="s">
        <v>688</v>
      </c>
      <c r="E80" s="89">
        <v>2.2000000000000002</v>
      </c>
      <c r="F80" s="62" t="s">
        <v>785</v>
      </c>
      <c r="G80" s="62">
        <v>23424.5</v>
      </c>
      <c r="H80" s="90">
        <v>62590.68</v>
      </c>
      <c r="I80" s="90">
        <v>137699.5</v>
      </c>
      <c r="J80" s="62" t="s">
        <v>786</v>
      </c>
      <c r="K80" s="62">
        <v>139361.46</v>
      </c>
      <c r="L80" s="91"/>
      <c r="M80" s="90">
        <f t="shared" si="2"/>
        <v>5.9493888877030452</v>
      </c>
      <c r="N80" s="88" t="s">
        <v>787</v>
      </c>
    </row>
    <row r="81" spans="1:14" ht="48">
      <c r="A81" s="86">
        <v>55</v>
      </c>
      <c r="B81" s="87" t="s">
        <v>788</v>
      </c>
      <c r="C81" s="60" t="s">
        <v>789</v>
      </c>
      <c r="D81" s="88" t="s">
        <v>726</v>
      </c>
      <c r="E81" s="89">
        <v>3.6</v>
      </c>
      <c r="F81" s="62" t="s">
        <v>790</v>
      </c>
      <c r="G81" s="62">
        <v>1983.6</v>
      </c>
      <c r="H81" s="90">
        <v>2172</v>
      </c>
      <c r="I81" s="90">
        <v>7819.2</v>
      </c>
      <c r="J81" s="62" t="s">
        <v>791</v>
      </c>
      <c r="K81" s="62">
        <v>9268.9599999999991</v>
      </c>
      <c r="L81" s="91"/>
      <c r="M81" s="90">
        <f t="shared" si="2"/>
        <v>4.6727969348659002</v>
      </c>
      <c r="N81" s="88" t="s">
        <v>792</v>
      </c>
    </row>
    <row r="82" spans="1:14" ht="60">
      <c r="A82" s="86">
        <v>56</v>
      </c>
      <c r="B82" s="87" t="s">
        <v>793</v>
      </c>
      <c r="C82" s="60" t="s">
        <v>794</v>
      </c>
      <c r="D82" s="88" t="s">
        <v>720</v>
      </c>
      <c r="E82" s="89">
        <v>1605</v>
      </c>
      <c r="F82" s="62" t="s">
        <v>795</v>
      </c>
      <c r="G82" s="62">
        <v>97375.35</v>
      </c>
      <c r="H82" s="90">
        <v>317.3</v>
      </c>
      <c r="I82" s="90">
        <v>509266.5</v>
      </c>
      <c r="J82" s="62" t="s">
        <v>796</v>
      </c>
      <c r="K82" s="62">
        <v>547176.6</v>
      </c>
      <c r="L82" s="91"/>
      <c r="M82" s="90">
        <f t="shared" si="2"/>
        <v>5.6192516894676112</v>
      </c>
      <c r="N82" s="88" t="s">
        <v>797</v>
      </c>
    </row>
    <row r="83" spans="1:14" ht="48">
      <c r="A83" s="86">
        <v>57</v>
      </c>
      <c r="B83" s="87" t="s">
        <v>798</v>
      </c>
      <c r="C83" s="60" t="s">
        <v>799</v>
      </c>
      <c r="D83" s="88" t="s">
        <v>726</v>
      </c>
      <c r="E83" s="89">
        <v>166.83975000000001</v>
      </c>
      <c r="F83" s="62" t="s">
        <v>800</v>
      </c>
      <c r="G83" s="62">
        <v>20354.45</v>
      </c>
      <c r="H83" s="90">
        <v>371.92</v>
      </c>
      <c r="I83" s="90">
        <v>62051.040000000001</v>
      </c>
      <c r="J83" s="62" t="s">
        <v>801</v>
      </c>
      <c r="K83" s="62">
        <v>89639.66</v>
      </c>
      <c r="L83" s="91"/>
      <c r="M83" s="90">
        <f t="shared" si="2"/>
        <v>4.4039342748145982</v>
      </c>
      <c r="N83" s="88" t="s">
        <v>802</v>
      </c>
    </row>
    <row r="84" spans="1:14" ht="60">
      <c r="A84" s="86">
        <v>58</v>
      </c>
      <c r="B84" s="87" t="s">
        <v>803</v>
      </c>
      <c r="C84" s="60" t="s">
        <v>804</v>
      </c>
      <c r="D84" s="88" t="s">
        <v>726</v>
      </c>
      <c r="E84" s="89">
        <v>1552.6608000000001</v>
      </c>
      <c r="F84" s="62" t="s">
        <v>800</v>
      </c>
      <c r="G84" s="62">
        <v>189424.62</v>
      </c>
      <c r="H84" s="90">
        <v>346.46</v>
      </c>
      <c r="I84" s="90">
        <v>537934.87</v>
      </c>
      <c r="J84" s="62" t="s">
        <v>805</v>
      </c>
      <c r="K84" s="62">
        <v>793891</v>
      </c>
      <c r="L84" s="91"/>
      <c r="M84" s="90">
        <f t="shared" si="2"/>
        <v>4.1910655542030391</v>
      </c>
      <c r="N84" s="88" t="s">
        <v>806</v>
      </c>
    </row>
    <row r="85" spans="1:14" ht="48">
      <c r="A85" s="86">
        <v>59</v>
      </c>
      <c r="B85" s="87" t="s">
        <v>807</v>
      </c>
      <c r="C85" s="60" t="s">
        <v>808</v>
      </c>
      <c r="D85" s="88" t="s">
        <v>726</v>
      </c>
      <c r="E85" s="89">
        <v>36.295000000000002</v>
      </c>
      <c r="F85" s="62" t="s">
        <v>809</v>
      </c>
      <c r="G85" s="62">
        <v>3520.62</v>
      </c>
      <c r="H85" s="90">
        <v>210</v>
      </c>
      <c r="I85" s="90">
        <v>7621.95</v>
      </c>
      <c r="J85" s="62" t="s">
        <v>810</v>
      </c>
      <c r="K85" s="62">
        <v>14324.91</v>
      </c>
      <c r="L85" s="91"/>
      <c r="M85" s="90">
        <f t="shared" si="2"/>
        <v>4.068860030335566</v>
      </c>
      <c r="N85" s="88" t="s">
        <v>811</v>
      </c>
    </row>
    <row r="86" spans="1:14" ht="72">
      <c r="A86" s="86">
        <v>60</v>
      </c>
      <c r="B86" s="87" t="s">
        <v>812</v>
      </c>
      <c r="C86" s="60" t="s">
        <v>813</v>
      </c>
      <c r="D86" s="88" t="s">
        <v>688</v>
      </c>
      <c r="E86" s="89">
        <v>2008.8807280000001</v>
      </c>
      <c r="F86" s="62" t="s">
        <v>814</v>
      </c>
      <c r="G86" s="62">
        <v>1026538.08</v>
      </c>
      <c r="H86" s="90">
        <v>2401</v>
      </c>
      <c r="I86" s="90">
        <v>4823322.6500000004</v>
      </c>
      <c r="J86" s="62" t="s">
        <v>815</v>
      </c>
      <c r="K86" s="62">
        <v>5146390.83</v>
      </c>
      <c r="L86" s="91"/>
      <c r="M86" s="90">
        <f t="shared" si="2"/>
        <v>5.0133462462493359</v>
      </c>
      <c r="N86" s="88" t="s">
        <v>816</v>
      </c>
    </row>
    <row r="87" spans="1:14" ht="24">
      <c r="A87" s="86">
        <v>61</v>
      </c>
      <c r="B87" s="87" t="s">
        <v>817</v>
      </c>
      <c r="C87" s="60" t="s">
        <v>818</v>
      </c>
      <c r="D87" s="88" t="s">
        <v>688</v>
      </c>
      <c r="E87" s="89">
        <v>1115.6120000000001</v>
      </c>
      <c r="F87" s="62" t="s">
        <v>616</v>
      </c>
      <c r="G87" s="62"/>
      <c r="H87" s="90"/>
      <c r="I87" s="90"/>
      <c r="J87" s="62" t="s">
        <v>616</v>
      </c>
      <c r="K87" s="62"/>
      <c r="L87" s="91"/>
      <c r="M87" s="90" t="str">
        <f t="shared" si="2"/>
        <v xml:space="preserve"> </v>
      </c>
      <c r="N87" s="88"/>
    </row>
    <row r="88" spans="1:14" ht="24">
      <c r="A88" s="99"/>
      <c r="B88" s="100" t="s">
        <v>55</v>
      </c>
      <c r="C88" s="101" t="s">
        <v>819</v>
      </c>
      <c r="D88" s="102" t="s">
        <v>619</v>
      </c>
      <c r="E88" s="103"/>
      <c r="F88" s="76" t="s">
        <v>616</v>
      </c>
      <c r="G88" s="76">
        <v>1644159</v>
      </c>
      <c r="H88" s="104"/>
      <c r="I88" s="104"/>
      <c r="J88" s="76" t="s">
        <v>616</v>
      </c>
      <c r="K88" s="76">
        <v>8046207</v>
      </c>
      <c r="L88" s="105"/>
      <c r="M88" s="104">
        <f t="shared" si="2"/>
        <v>4.8938131896002757</v>
      </c>
      <c r="N88" s="102"/>
    </row>
    <row r="89" spans="1:14">
      <c r="A89" s="118" t="s">
        <v>569</v>
      </c>
      <c r="B89" s="119"/>
      <c r="C89" s="119"/>
      <c r="D89" s="119"/>
      <c r="E89" s="119"/>
      <c r="F89" s="119"/>
      <c r="G89" s="62">
        <v>1820199</v>
      </c>
      <c r="H89" s="90"/>
      <c r="I89" s="90"/>
      <c r="J89" s="90"/>
      <c r="K89" s="62">
        <v>9196336</v>
      </c>
      <c r="L89" s="91"/>
      <c r="M89" s="90">
        <f t="shared" ref="M89:M105" ca="1" si="3">IF(ISNUMBER(INDIRECT("K" &amp; ROW())/INDIRECT("G" &amp; ROW())),INDIRECT("K" &amp; ROW())/INDIRECT("G" &amp; ROW()), " ")</f>
        <v>5.0523794376329185</v>
      </c>
      <c r="N89" s="88" t="s">
        <v>820</v>
      </c>
    </row>
    <row r="90" spans="1:14">
      <c r="A90" s="118" t="s">
        <v>141</v>
      </c>
      <c r="B90" s="119"/>
      <c r="C90" s="119"/>
      <c r="D90" s="119"/>
      <c r="E90" s="119"/>
      <c r="F90" s="119"/>
      <c r="G90" s="62"/>
      <c r="H90" s="90"/>
      <c r="I90" s="90"/>
      <c r="J90" s="90"/>
      <c r="K90" s="62"/>
      <c r="L90" s="91"/>
      <c r="M90" s="90" t="str">
        <f t="shared" ca="1" si="3"/>
        <v xml:space="preserve"> </v>
      </c>
      <c r="N90" s="88" t="s">
        <v>820</v>
      </c>
    </row>
    <row r="91" spans="1:14">
      <c r="A91" s="118" t="s">
        <v>142</v>
      </c>
      <c r="B91" s="119"/>
      <c r="C91" s="119"/>
      <c r="D91" s="119"/>
      <c r="E91" s="119"/>
      <c r="F91" s="119"/>
      <c r="G91" s="62">
        <v>42930</v>
      </c>
      <c r="H91" s="90"/>
      <c r="I91" s="90"/>
      <c r="J91" s="90"/>
      <c r="K91" s="62">
        <v>560533</v>
      </c>
      <c r="L91" s="91"/>
      <c r="M91" s="90">
        <f t="shared" ca="1" si="3"/>
        <v>13.056906592126717</v>
      </c>
      <c r="N91" s="88" t="s">
        <v>820</v>
      </c>
    </row>
    <row r="92" spans="1:14">
      <c r="A92" s="118" t="s">
        <v>143</v>
      </c>
      <c r="B92" s="119"/>
      <c r="C92" s="119"/>
      <c r="D92" s="119"/>
      <c r="E92" s="119"/>
      <c r="F92" s="119"/>
      <c r="G92" s="62">
        <v>1644159</v>
      </c>
      <c r="H92" s="90"/>
      <c r="I92" s="90"/>
      <c r="J92" s="90"/>
      <c r="K92" s="62">
        <v>8046207</v>
      </c>
      <c r="L92" s="91"/>
      <c r="M92" s="90">
        <f t="shared" ca="1" si="3"/>
        <v>4.8938131896002757</v>
      </c>
      <c r="N92" s="88" t="s">
        <v>820</v>
      </c>
    </row>
    <row r="93" spans="1:14">
      <c r="A93" s="118" t="s">
        <v>144</v>
      </c>
      <c r="B93" s="119"/>
      <c r="C93" s="119"/>
      <c r="D93" s="119"/>
      <c r="E93" s="119"/>
      <c r="F93" s="119"/>
      <c r="G93" s="62">
        <v>144641</v>
      </c>
      <c r="H93" s="90"/>
      <c r="I93" s="90"/>
      <c r="J93" s="90"/>
      <c r="K93" s="62">
        <v>740175</v>
      </c>
      <c r="L93" s="91"/>
      <c r="M93" s="90">
        <f t="shared" ca="1" si="3"/>
        <v>5.1173249631847124</v>
      </c>
      <c r="N93" s="88" t="s">
        <v>820</v>
      </c>
    </row>
    <row r="94" spans="1:14">
      <c r="A94" s="127" t="s">
        <v>145</v>
      </c>
      <c r="B94" s="128"/>
      <c r="C94" s="128"/>
      <c r="D94" s="128"/>
      <c r="E94" s="128"/>
      <c r="F94" s="128"/>
      <c r="G94" s="74">
        <v>59399</v>
      </c>
      <c r="H94" s="97"/>
      <c r="I94" s="97"/>
      <c r="J94" s="97"/>
      <c r="K94" s="74">
        <v>659226</v>
      </c>
      <c r="L94" s="98"/>
      <c r="M94" s="97">
        <f t="shared" ca="1" si="3"/>
        <v>11.098267647603494</v>
      </c>
      <c r="N94" s="95" t="s">
        <v>820</v>
      </c>
    </row>
    <row r="95" spans="1:14">
      <c r="A95" s="127" t="s">
        <v>146</v>
      </c>
      <c r="B95" s="128"/>
      <c r="C95" s="128"/>
      <c r="D95" s="128"/>
      <c r="E95" s="128"/>
      <c r="F95" s="128"/>
      <c r="G95" s="74">
        <v>33719</v>
      </c>
      <c r="H95" s="97"/>
      <c r="I95" s="97"/>
      <c r="J95" s="97"/>
      <c r="K95" s="74">
        <v>352206</v>
      </c>
      <c r="L95" s="98"/>
      <c r="M95" s="97">
        <f t="shared" ca="1" si="3"/>
        <v>10.445327560129304</v>
      </c>
      <c r="N95" s="95" t="s">
        <v>820</v>
      </c>
    </row>
    <row r="96" spans="1:14">
      <c r="A96" s="127" t="s">
        <v>574</v>
      </c>
      <c r="B96" s="128"/>
      <c r="C96" s="128"/>
      <c r="D96" s="128"/>
      <c r="E96" s="128"/>
      <c r="F96" s="128"/>
      <c r="G96" s="74"/>
      <c r="H96" s="97"/>
      <c r="I96" s="97"/>
      <c r="J96" s="97"/>
      <c r="K96" s="74"/>
      <c r="L96" s="98"/>
      <c r="M96" s="97" t="str">
        <f t="shared" ca="1" si="3"/>
        <v xml:space="preserve"> </v>
      </c>
      <c r="N96" s="95" t="s">
        <v>820</v>
      </c>
    </row>
    <row r="97" spans="1:14">
      <c r="A97" s="118" t="s">
        <v>148</v>
      </c>
      <c r="B97" s="119"/>
      <c r="C97" s="119"/>
      <c r="D97" s="119"/>
      <c r="E97" s="119"/>
      <c r="F97" s="119"/>
      <c r="G97" s="62">
        <v>61921</v>
      </c>
      <c r="H97" s="90"/>
      <c r="I97" s="90"/>
      <c r="J97" s="90"/>
      <c r="K97" s="62">
        <v>285451</v>
      </c>
      <c r="L97" s="91"/>
      <c r="M97" s="90">
        <f t="shared" ca="1" si="3"/>
        <v>4.6099223203759632</v>
      </c>
      <c r="N97" s="88" t="s">
        <v>820</v>
      </c>
    </row>
    <row r="98" spans="1:14">
      <c r="A98" s="118" t="s">
        <v>149</v>
      </c>
      <c r="B98" s="119"/>
      <c r="C98" s="119"/>
      <c r="D98" s="119"/>
      <c r="E98" s="119"/>
      <c r="F98" s="119"/>
      <c r="G98" s="62">
        <v>479503</v>
      </c>
      <c r="H98" s="90"/>
      <c r="I98" s="90"/>
      <c r="J98" s="90"/>
      <c r="K98" s="62">
        <v>3112785</v>
      </c>
      <c r="L98" s="91"/>
      <c r="M98" s="90">
        <f t="shared" ca="1" si="3"/>
        <v>6.4916903543877726</v>
      </c>
      <c r="N98" s="88" t="s">
        <v>820</v>
      </c>
    </row>
    <row r="99" spans="1:14">
      <c r="A99" s="118" t="s">
        <v>150</v>
      </c>
      <c r="B99" s="119"/>
      <c r="C99" s="119"/>
      <c r="D99" s="119"/>
      <c r="E99" s="119"/>
      <c r="F99" s="119"/>
      <c r="G99" s="62">
        <v>1364356</v>
      </c>
      <c r="H99" s="90"/>
      <c r="I99" s="90"/>
      <c r="J99" s="90"/>
      <c r="K99" s="62">
        <v>6753998</v>
      </c>
      <c r="L99" s="91"/>
      <c r="M99" s="90">
        <f t="shared" ca="1" si="3"/>
        <v>4.9503194180990882</v>
      </c>
      <c r="N99" s="88" t="s">
        <v>820</v>
      </c>
    </row>
    <row r="100" spans="1:14">
      <c r="A100" s="118" t="s">
        <v>151</v>
      </c>
      <c r="B100" s="119"/>
      <c r="C100" s="119"/>
      <c r="D100" s="119"/>
      <c r="E100" s="119"/>
      <c r="F100" s="119"/>
      <c r="G100" s="62">
        <v>2220</v>
      </c>
      <c r="H100" s="90"/>
      <c r="I100" s="90"/>
      <c r="J100" s="90"/>
      <c r="K100" s="62">
        <v>25609</v>
      </c>
      <c r="L100" s="91"/>
      <c r="M100" s="90">
        <f t="shared" ca="1" si="3"/>
        <v>11.535585585585586</v>
      </c>
      <c r="N100" s="88" t="s">
        <v>820</v>
      </c>
    </row>
    <row r="101" spans="1:14">
      <c r="A101" s="118" t="s">
        <v>531</v>
      </c>
      <c r="B101" s="119"/>
      <c r="C101" s="119"/>
      <c r="D101" s="119"/>
      <c r="E101" s="119"/>
      <c r="F101" s="119"/>
      <c r="G101" s="62">
        <v>3814</v>
      </c>
      <c r="H101" s="90"/>
      <c r="I101" s="90"/>
      <c r="J101" s="90"/>
      <c r="K101" s="62">
        <v>22180</v>
      </c>
      <c r="L101" s="91"/>
      <c r="M101" s="90">
        <f t="shared" ca="1" si="3"/>
        <v>5.8154168851599373</v>
      </c>
      <c r="N101" s="88" t="s">
        <v>820</v>
      </c>
    </row>
    <row r="102" spans="1:14">
      <c r="A102" s="118" t="s">
        <v>567</v>
      </c>
      <c r="B102" s="119"/>
      <c r="C102" s="119"/>
      <c r="D102" s="119"/>
      <c r="E102" s="119"/>
      <c r="F102" s="119"/>
      <c r="G102" s="62">
        <v>1503</v>
      </c>
      <c r="H102" s="90"/>
      <c r="I102" s="90"/>
      <c r="J102" s="90"/>
      <c r="K102" s="62">
        <v>7745</v>
      </c>
      <c r="L102" s="91"/>
      <c r="M102" s="90">
        <f t="shared" ca="1" si="3"/>
        <v>5.1530272787757818</v>
      </c>
      <c r="N102" s="88" t="s">
        <v>820</v>
      </c>
    </row>
    <row r="103" spans="1:14">
      <c r="A103" s="118" t="s">
        <v>152</v>
      </c>
      <c r="B103" s="119"/>
      <c r="C103" s="119"/>
      <c r="D103" s="119"/>
      <c r="E103" s="119"/>
      <c r="F103" s="119"/>
      <c r="G103" s="62">
        <v>1913317</v>
      </c>
      <c r="H103" s="90"/>
      <c r="I103" s="90"/>
      <c r="J103" s="90"/>
      <c r="K103" s="62">
        <v>10207768</v>
      </c>
      <c r="L103" s="91"/>
      <c r="M103" s="90">
        <f t="shared" ca="1" si="3"/>
        <v>5.3351159269478083</v>
      </c>
      <c r="N103" s="88" t="s">
        <v>820</v>
      </c>
    </row>
    <row r="104" spans="1:14">
      <c r="A104" s="118" t="s">
        <v>575</v>
      </c>
      <c r="B104" s="119"/>
      <c r="C104" s="119"/>
      <c r="D104" s="119"/>
      <c r="E104" s="119"/>
      <c r="F104" s="119"/>
      <c r="G104" s="62"/>
      <c r="H104" s="90"/>
      <c r="I104" s="90"/>
      <c r="J104" s="90"/>
      <c r="K104" s="62">
        <v>2041554</v>
      </c>
      <c r="L104" s="91"/>
      <c r="M104" s="90" t="str">
        <f t="shared" ca="1" si="3"/>
        <v xml:space="preserve"> </v>
      </c>
      <c r="N104" s="88" t="s">
        <v>820</v>
      </c>
    </row>
    <row r="105" spans="1:14">
      <c r="A105" s="127" t="s">
        <v>576</v>
      </c>
      <c r="B105" s="128"/>
      <c r="C105" s="128"/>
      <c r="D105" s="128"/>
      <c r="E105" s="128"/>
      <c r="F105" s="128"/>
      <c r="G105" s="74">
        <f>G103</f>
        <v>1913317</v>
      </c>
      <c r="H105" s="97"/>
      <c r="I105" s="97"/>
      <c r="J105" s="97"/>
      <c r="K105" s="74">
        <v>12249322</v>
      </c>
      <c r="L105" s="98"/>
      <c r="M105" s="97">
        <f t="shared" ca="1" si="3"/>
        <v>6.4021393213983879</v>
      </c>
      <c r="N105" s="95" t="s">
        <v>820</v>
      </c>
    </row>
    <row r="106" spans="1:14">
      <c r="A106" s="14"/>
      <c r="B106" s="42"/>
      <c r="C106" s="24"/>
      <c r="D106" s="43"/>
      <c r="E106" s="43"/>
      <c r="F106" s="44"/>
      <c r="G106" s="26"/>
      <c r="H106" s="44"/>
      <c r="I106" s="44"/>
      <c r="J106" s="44"/>
      <c r="K106" s="26"/>
      <c r="L106" s="45"/>
      <c r="M106" s="44"/>
      <c r="N106" s="46"/>
    </row>
    <row r="107" spans="1:14">
      <c r="A107" s="29"/>
      <c r="G107" s="47"/>
      <c r="H107" s="48"/>
      <c r="I107" s="48"/>
      <c r="J107" s="48"/>
      <c r="K107" s="47"/>
      <c r="L107" s="49"/>
      <c r="M107" s="47"/>
      <c r="N107" s="29"/>
    </row>
    <row r="108" spans="1:14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50"/>
      <c r="M108" s="6"/>
      <c r="N108" s="6"/>
    </row>
    <row r="109" spans="1:14">
      <c r="A109" s="55" t="s">
        <v>43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50"/>
      <c r="M109" s="6"/>
      <c r="N109" s="6"/>
    </row>
    <row r="110" spans="1:14">
      <c r="A110" s="3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50"/>
      <c r="M110" s="6"/>
      <c r="N110" s="6"/>
    </row>
    <row r="111" spans="1:14">
      <c r="A111" s="55" t="s">
        <v>44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50"/>
      <c r="M111" s="6"/>
      <c r="N111" s="6"/>
    </row>
  </sheetData>
  <mergeCells count="48">
    <mergeCell ref="A103:F103"/>
    <mergeCell ref="A104:F104"/>
    <mergeCell ref="A105:F105"/>
    <mergeCell ref="A97:F97"/>
    <mergeCell ref="A98:F98"/>
    <mergeCell ref="A99:F99"/>
    <mergeCell ref="A100:F100"/>
    <mergeCell ref="A101:F101"/>
    <mergeCell ref="A102:F102"/>
    <mergeCell ref="A96:F96"/>
    <mergeCell ref="A23:N23"/>
    <mergeCell ref="A24:N24"/>
    <mergeCell ref="A37:N37"/>
    <mergeCell ref="A59:N59"/>
    <mergeCell ref="A89:F89"/>
    <mergeCell ref="A90:F90"/>
    <mergeCell ref="A91:F91"/>
    <mergeCell ref="A92:F92"/>
    <mergeCell ref="A93:F93"/>
    <mergeCell ref="A94:F94"/>
    <mergeCell ref="A95:F95"/>
    <mergeCell ref="G15:H15"/>
    <mergeCell ref="J15:K15"/>
    <mergeCell ref="A19:A21"/>
    <mergeCell ref="B19:B21"/>
    <mergeCell ref="C19:C21"/>
    <mergeCell ref="E19:E21"/>
    <mergeCell ref="M19:M21"/>
    <mergeCell ref="N19:N21"/>
    <mergeCell ref="D20:D21"/>
    <mergeCell ref="H20:I20"/>
    <mergeCell ref="J20:K20"/>
    <mergeCell ref="F19:G20"/>
    <mergeCell ref="H19:K19"/>
    <mergeCell ref="G14:H14"/>
    <mergeCell ref="J10:M10"/>
    <mergeCell ref="G12:H12"/>
    <mergeCell ref="J12:K12"/>
    <mergeCell ref="G13:H13"/>
    <mergeCell ref="J13:K13"/>
    <mergeCell ref="J14:K14"/>
    <mergeCell ref="G11:H11"/>
    <mergeCell ref="J11:K11"/>
    <mergeCell ref="A5:N5"/>
    <mergeCell ref="A6:N6"/>
    <mergeCell ref="A7:N7"/>
    <mergeCell ref="A8:N8"/>
    <mergeCell ref="G10:I10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77" fitToHeight="30000" orientation="landscape" r:id="rId1"/>
  <headerFooter alignWithMargins="0"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Мои данные</vt:lpstr>
      <vt:lpstr>Ведомость ресурсов</vt:lpstr>
      <vt:lpstr>'Ведомость ресурсов'!Заголовки_для_печати</vt:lpstr>
      <vt:lpstr>'Мои данные'!Заголовки_для_печати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Admin</cp:lastModifiedBy>
  <cp:lastPrinted>2019-04-29T04:51:55Z</cp:lastPrinted>
  <dcterms:created xsi:type="dcterms:W3CDTF">2003-01-28T12:33:10Z</dcterms:created>
  <dcterms:modified xsi:type="dcterms:W3CDTF">2006-05-31T23:14:13Z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