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60" windowWidth="7500" windowHeight="4245" tabRatio="771"/>
  </bookViews>
  <sheets>
    <sheet name="Локальная смета" sheetId="8" r:id="rId1"/>
    <sheet name="Локальный рес.смет. расчет" sheetId="16" r:id="rId2"/>
  </sheets>
  <definedNames>
    <definedName name="_xlnm.Print_Titles" localSheetId="0">'Локальная смета'!$29:$29</definedName>
    <definedName name="_xlnm.Print_Titles" localSheetId="1">'Локальный рес.смет. расчет'!$26:$26</definedName>
  </definedNames>
  <calcPr calcId="124519"/>
</workbook>
</file>

<file path=xl/calcChain.xml><?xml version="1.0" encoding="utf-8"?>
<calcChain xmlns="http://schemas.openxmlformats.org/spreadsheetml/2006/main">
  <c r="J14" i="16"/>
  <c r="G14"/>
  <c r="J17" i="8"/>
  <c r="G17"/>
  <c r="M29" i="16"/>
  <c r="M30"/>
  <c r="M31"/>
  <c r="M32"/>
  <c r="M33"/>
  <c r="M34"/>
  <c r="M35"/>
  <c r="M36"/>
  <c r="M37"/>
  <c r="M38"/>
  <c r="M39"/>
  <c r="M40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J18"/>
  <c r="G18"/>
  <c r="J16"/>
  <c r="G16"/>
  <c r="J15"/>
  <c r="G15"/>
  <c r="J21" i="8"/>
  <c r="G21"/>
  <c r="J19"/>
  <c r="G19"/>
  <c r="J18"/>
  <c r="G18"/>
  <c r="J131"/>
  <c r="G131"/>
  <c r="J130"/>
  <c r="G130"/>
  <c r="J17" i="16"/>
  <c r="G17"/>
  <c r="J20" i="8"/>
  <c r="G20"/>
  <c r="A21" i="16"/>
  <c r="A24" i="8"/>
  <c r="M111" i="16"/>
  <c r="M103"/>
  <c r="M101"/>
  <c r="M98"/>
  <c r="M108"/>
  <c r="M110"/>
  <c r="M100"/>
  <c r="M105"/>
  <c r="M107"/>
  <c r="M109"/>
  <c r="M102"/>
  <c r="M106"/>
  <c r="M104"/>
  <c r="M99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Alex Sosedko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H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H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1" authorId="4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4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4" authorId="4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4" authorId="4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&lt;Нормы НР 2001г. по позиции&gt;
&lt;Нормы СП 2001г. по позиции&gt;</t>
        </r>
      </text>
    </comment>
    <comment ref="D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K29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9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5" authorId="4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5" authorId="4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15" authorId="4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15" authorId="4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15" authorId="4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15" authorId="4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15" authorId="4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3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3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0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1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2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21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6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6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6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6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6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6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6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6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6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6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6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6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<sst xmlns="http://schemas.openxmlformats.org/spreadsheetml/2006/main" count="784" uniqueCount="523">
  <si>
    <t>Код ресурса</t>
  </si>
  <si>
    <t>Стройка:</t>
  </si>
  <si>
    <t>Всего</t>
  </si>
  <si>
    <t>Объект: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</si>
  <si>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</si>
  <si>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</si>
  <si>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</si>
  <si>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</si>
  <si>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</si>
  <si>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</si>
  <si>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</si>
  <si>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</si>
  <si>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</si>
  <si>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</si>
  <si>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</si>
  <si>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</si>
  <si>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</si>
  <si>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</si>
  <si>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</si>
  <si>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</si>
  <si>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</si>
  <si>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</si>
  <si>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</si>
  <si>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</si>
  <si>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</si>
  <si>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</si>
  <si>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</si>
  <si>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</si>
  <si>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</si>
  <si>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</si>
  <si>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</si>
  <si>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</si>
  <si>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</si>
  <si>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</si>
  <si>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</si>
  <si>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</si>
  <si>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</si>
  <si>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</si>
  <si>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 xml:space="preserve">ЛОКАЛЬНЫЙ РЕСУРСНЫЙ СМЕТНЫЙ РАСЧЕТ </t>
  </si>
  <si>
    <t>% НР</t>
  </si>
  <si>
    <t>% СП</t>
  </si>
  <si>
    <t>Составил:  _________________ //</t>
  </si>
  <si>
    <t>Проверил:  _________________ //</t>
  </si>
  <si>
    <t>ТС с компенсатором Труба Д300 Дл.262м</t>
  </si>
  <si>
    <t>ТЕР24-01-001-09
Прокладка трубопроводов в каналах и надземная при условном давлении 0,6 МПа, температуре 115°С, диаметр труб: 300 мм
1 км трубопровода</t>
  </si>
  <si>
    <t>11160,6
_____
16452,83</t>
  </si>
  <si>
    <t>29731,22
_____
2477,08</t>
  </si>
  <si>
    <t>2924,08
_____
4310,64</t>
  </si>
  <si>
    <t>7789,58
_____
649</t>
  </si>
  <si>
    <t>36753,83
_____
28881,78</t>
  </si>
  <si>
    <t>36882,44
_____
8156,31</t>
  </si>
  <si>
    <t>Накладные расходы от ФОТ(44910,14 руб.)</t>
  </si>
  <si>
    <t>130%</t>
  </si>
  <si>
    <t>Сметная прибыль от ФОТ(44910,14 руб.)</t>
  </si>
  <si>
    <t>89%</t>
  </si>
  <si>
    <t>Всего с НР и СП</t>
  </si>
  <si>
    <t/>
  </si>
  <si>
    <t>ТССЦ-103-0199
Трубы стальные электросварные прямошовные со снятой фаской из стали марок БСт2кп-БСт4кп и БСт2пс-БСт4пс наружный диаметр 325 мм, толщина стенки 4 мм
м</t>
  </si>
  <si>
    <t xml:space="preserve">
_____
206</t>
  </si>
  <si>
    <t xml:space="preserve">
_____
53972</t>
  </si>
  <si>
    <t xml:space="preserve">
_____
318948,32</t>
  </si>
  <si>
    <t>ТЕР24-01-028-09
Установка П-образных компенсаторов диаметром труб: 300 мм
1 компенсатор</t>
  </si>
  <si>
    <t>247,09
_____
5321,92</t>
  </si>
  <si>
    <t>703,49
_____
68,31</t>
  </si>
  <si>
    <t>3105,63
_____
54787,35</t>
  </si>
  <si>
    <t>3306,34
_____
858,79</t>
  </si>
  <si>
    <t>Накладные расходы от ФОТ(3964,42 руб.)</t>
  </si>
  <si>
    <t>Сметная прибыль от ФОТ(3964,42 руб.)</t>
  </si>
  <si>
    <t>ТЕР24-01-032-07
Установка задвижек или клапанов стальных для горячей воды и пара диаметром: 300 мм
1 компл. задвижек или клапана</t>
  </si>
  <si>
    <t>187,49
_____
22,7</t>
  </si>
  <si>
    <t>479,44
_____
44,94</t>
  </si>
  <si>
    <t>374,98
_____
45,4</t>
  </si>
  <si>
    <t>958,88
_____
89,88</t>
  </si>
  <si>
    <t>4714,14
_____
308,92</t>
  </si>
  <si>
    <t>4613,4
_____
1129,48</t>
  </si>
  <si>
    <t>Накладные расходы от ФОТ(5843,62 руб.)</t>
  </si>
  <si>
    <t>Сметная прибыль от ФОТ(5843,62 руб.)</t>
  </si>
  <si>
    <t>ТССЦ-302-1181
Задвижки параллельные фланцевые с выдвижным шпинделем для воды и пара давлением 1 Мпа (10 кгс/см2) 30ч6бр диаметром 300 мм
шт.</t>
  </si>
  <si>
    <t xml:space="preserve">
_____
3070</t>
  </si>
  <si>
    <t xml:space="preserve">
_____
6140</t>
  </si>
  <si>
    <t xml:space="preserve">
_____
43639,66</t>
  </si>
  <si>
    <t>ТЕР22-03-014-08
Приварка фланцев к стальным трубопроводам диаметром: 300 мм
1 фланец</t>
  </si>
  <si>
    <t>39,82
_____
321,67</t>
  </si>
  <si>
    <t>189,54
_____
27,27</t>
  </si>
  <si>
    <t>159,28
_____
1286,68</t>
  </si>
  <si>
    <t>758,16
_____
109,08</t>
  </si>
  <si>
    <t>2002,44
_____
5632,48</t>
  </si>
  <si>
    <t>4611,72
_____
1371,2</t>
  </si>
  <si>
    <t>Накладные расходы от ФОТ(3373,64 руб.)</t>
  </si>
  <si>
    <t>Сметная прибыль от ФОТ(3373,64 руб.)</t>
  </si>
  <si>
    <t>ТЕР22-06-005-07
Врезка в существующие сети из стальных труб стальных штуцеров (патрубков) диаметром: 300 мм
1 врезка</t>
  </si>
  <si>
    <t>88,93
_____
169,72</t>
  </si>
  <si>
    <t>405,66
_____
52,2</t>
  </si>
  <si>
    <t>177,86
_____
339,44</t>
  </si>
  <si>
    <t>811,32
_____
104,4</t>
  </si>
  <si>
    <t>2235,32
_____
2093,48</t>
  </si>
  <si>
    <t>4854,92
_____
1312,52</t>
  </si>
  <si>
    <t>Накладные расходы от ФОТ(3547,84 руб.)</t>
  </si>
  <si>
    <t>Сметная прибыль от ФОТ(3547,84 руб.)</t>
  </si>
  <si>
    <t>ТЕР22-06-005-03
Врезка в существующие сети из стальных труб стальных штуцеров (патрубков) диаметром: 100 мм
1 врезка</t>
  </si>
  <si>
    <t>30,02
_____
31,44</t>
  </si>
  <si>
    <t>97
_____
10,61</t>
  </si>
  <si>
    <t>60,04
_____
62,88</t>
  </si>
  <si>
    <t>194
_____
21,22</t>
  </si>
  <si>
    <t>754,76
_____
382,82</t>
  </si>
  <si>
    <t>1173,56
_____
266,86</t>
  </si>
  <si>
    <t>Накладные расходы от ФОТ(1021,62 руб.)</t>
  </si>
  <si>
    <t>Сметная прибыль от ФОТ(1021,62 руб.)</t>
  </si>
  <si>
    <t>ТЕР22-06-005-02
Врезка в существующие сети из стальных труб стальных штуцеров (патрубков) диаметром: 80 мм
1 врезка</t>
  </si>
  <si>
    <t>28
_____
23,12</t>
  </si>
  <si>
    <t>75,15
_____
8,65</t>
  </si>
  <si>
    <t>56
_____
46,24</t>
  </si>
  <si>
    <t>150,3
_____
17,3</t>
  </si>
  <si>
    <t>704
_____
280,68</t>
  </si>
  <si>
    <t>910,08
_____
217,58</t>
  </si>
  <si>
    <t>Накладные расходы от ФОТ(921,58 руб.)</t>
  </si>
  <si>
    <t>Сметная прибыль от ФОТ(921,58 руб.)</t>
  </si>
  <si>
    <t>ТЕР13-03-002-04
Огрунтовка металлических поверхностей за один раз: грунтовкой ГФ-021
100 м2 окрашиваемой поверхности</t>
  </si>
  <si>
    <t>71,47
_____
250,36</t>
  </si>
  <si>
    <t>10,15
_____
0,12</t>
  </si>
  <si>
    <t>383,08
_____
1341,93</t>
  </si>
  <si>
    <t>54,4
_____
0,64</t>
  </si>
  <si>
    <t>4816,55
_____
5325,54</t>
  </si>
  <si>
    <t>223,67
_____
8,2</t>
  </si>
  <si>
    <t>Накладные расходы от ФОТ(4824,75 руб.)</t>
  </si>
  <si>
    <t>90%</t>
  </si>
  <si>
    <t>Сметная прибыль от ФОТ(4824,75 руб.)</t>
  </si>
  <si>
    <t>70%</t>
  </si>
  <si>
    <t>ТЕР26-01-010-01
Изоляция трубопроводов: матами минераловатными прошивными безобкладочными и в обкладках марки 125, изделиями минераловатными с гофрированной структурой
1 м3 изоляции</t>
  </si>
  <si>
    <t>232,61
_____
439,6</t>
  </si>
  <si>
    <t>ТССЦ-104-0111
Плиты или маты теплоизоляционные
м3</t>
  </si>
  <si>
    <t xml:space="preserve">
_____
538,46</t>
  </si>
  <si>
    <t xml:space="preserve">
_____
11356,12</t>
  </si>
  <si>
    <t xml:space="preserve">
_____
38023,58</t>
  </si>
  <si>
    <t>ТЕР26-01-054-01
Обертывание поверхности изоляции рулонными материалами насухо с проклейкой швов
100 м2 поверхности покрытия изоляции</t>
  </si>
  <si>
    <t>349,22
_____
630,91</t>
  </si>
  <si>
    <t>1280,94
_____
2314,18</t>
  </si>
  <si>
    <t>16103,29
_____
12069,04</t>
  </si>
  <si>
    <t>Накладные расходы от ФОТ(16103,29 руб.)</t>
  </si>
  <si>
    <t>100%</t>
  </si>
  <si>
    <t>Сметная прибыль от ФОТ(16103,29 руб.)</t>
  </si>
  <si>
    <t>ТССЦ-104-8104
Стеклопластик рулонный марки РСТ 415 шириной 1м
м2</t>
  </si>
  <si>
    <t xml:space="preserve">
_____
19,8</t>
  </si>
  <si>
    <t xml:space="preserve">
_____
8351,64</t>
  </si>
  <si>
    <t xml:space="preserve">
_____
17268,49</t>
  </si>
  <si>
    <t>Раздел 2. ВС. Труба Д100 мм с компенсаторами Дл.131м.</t>
  </si>
  <si>
    <t>ТЕР22-01-011-03
Укладка стальных водопроводных труб с гидравлическим испытанием диаметром: 100 мм
1 км трубопровода</t>
  </si>
  <si>
    <t>4620,77
_____
688,91</t>
  </si>
  <si>
    <t>3798,6
_____
644,89</t>
  </si>
  <si>
    <t>605,32
_____
90,24</t>
  </si>
  <si>
    <t>497,62
_____
84,48</t>
  </si>
  <si>
    <t>7606,97
_____
711,73</t>
  </si>
  <si>
    <t>3069,14
_____
1061,72</t>
  </si>
  <si>
    <t>Накладные расходы от ФОТ(8668,69 руб.)</t>
  </si>
  <si>
    <t>Сметная прибыль от ФОТ(8668,69 руб.)</t>
  </si>
  <si>
    <t>ТССЦ-103-0160
Трубы стальные электросварные прямошовные со снятой фаской из стали марок БСт2кп-БСт4кп и БСт2пс-БСт4пс наружный диаметр 108 мм, толщина стенки 3,5 мм
м</t>
  </si>
  <si>
    <t xml:space="preserve">
_____
58,91</t>
  </si>
  <si>
    <t xml:space="preserve">
_____
7717,21</t>
  </si>
  <si>
    <t xml:space="preserve">
_____
45378,4</t>
  </si>
  <si>
    <t>ТЕР22-03-006-03
Установка задвижек или клапанов обратных чугунных диаметром: 100 мм
1 задвижка (или клапан обратный)</t>
  </si>
  <si>
    <t>19,04
_____
33,65</t>
  </si>
  <si>
    <t>239,36
_____
121,68</t>
  </si>
  <si>
    <t>Накладные расходы от ФОТ(239,36 руб.)</t>
  </si>
  <si>
    <t>Сметная прибыль от ФОТ(239,36 руб.)</t>
  </si>
  <si>
    <t>ТССЦ-302-1177
Задвижки параллельные фланцевые с выдвижным шпинделем для воды и пара давлением 1 Мпа (10 кгс/см2) 30ч6бр диаметром 100 мм
шт.</t>
  </si>
  <si>
    <t xml:space="preserve">
_____
437</t>
  </si>
  <si>
    <t xml:space="preserve">
_____
2691,85</t>
  </si>
  <si>
    <t>ТЕР22-03-014-03
Приварка фланцев к стальным трубопроводам диаметром: 100 мм
1 фланец</t>
  </si>
  <si>
    <t>9,81
_____
86,54</t>
  </si>
  <si>
    <t>43,78
_____
6,37</t>
  </si>
  <si>
    <t>19,62
_____
173,08</t>
  </si>
  <si>
    <t>87,56
_____
12,74</t>
  </si>
  <si>
    <t>246,78
_____
798,34</t>
  </si>
  <si>
    <t>532,74
_____
160,12</t>
  </si>
  <si>
    <t>Накладные расходы от ФОТ(406,9 руб.)</t>
  </si>
  <si>
    <t>Сметная прибыль от ФОТ(406,9 руб.)</t>
  </si>
  <si>
    <t>377,38
_____
191,41</t>
  </si>
  <si>
    <t>586,78
_____
133,43</t>
  </si>
  <si>
    <t>Накладные расходы от ФОТ(510,81 руб.)</t>
  </si>
  <si>
    <t>Сметная прибыль от ФОТ(510,81 руб.)</t>
  </si>
  <si>
    <t>ТЕР22-06-005-01
Врезка в существующие сети из стальных труб стальных штуцеров (патрубков) диаметром: 50 мм
1 врезка</t>
  </si>
  <si>
    <t>19,65
_____
15,51</t>
  </si>
  <si>
    <t>53
_____
6,04</t>
  </si>
  <si>
    <t>247,08
_____
93,96</t>
  </si>
  <si>
    <t>320,92
_____
75,95</t>
  </si>
  <si>
    <t>Накладные расходы от ФОТ(323,03 руб.)</t>
  </si>
  <si>
    <t>Сметная прибыль от ФОТ(323,03 руб.)</t>
  </si>
  <si>
    <t>63,67
_____
223,02</t>
  </si>
  <si>
    <t>9,04
_____
0,11</t>
  </si>
  <si>
    <t>800,48
_____
885,08</t>
  </si>
  <si>
    <t>37,17
_____
1,36</t>
  </si>
  <si>
    <t>Накладные расходы от ФОТ(801,84 руб.)</t>
  </si>
  <si>
    <t>Сметная прибыль от ФОТ(801,84 руб.)</t>
  </si>
  <si>
    <t>790,87
_____
1494,64</t>
  </si>
  <si>
    <t>9944,83
_____
6237,71</t>
  </si>
  <si>
    <t>Накладные расходы от ФОТ(9944,83 руб.)</t>
  </si>
  <si>
    <t>Сметная прибыль от ФОТ(9944,83 руб.)</t>
  </si>
  <si>
    <t xml:space="preserve">
_____
2270,15</t>
  </si>
  <si>
    <t xml:space="preserve">
_____
7601,11</t>
  </si>
  <si>
    <t>284,27
_____
513,56</t>
  </si>
  <si>
    <t>3573,63
_____
2678,35</t>
  </si>
  <si>
    <t>Накладные расходы от ФОТ(3573,63 руб.)</t>
  </si>
  <si>
    <t>Сметная прибыль от ФОТ(3573,63 руб.)</t>
  </si>
  <si>
    <t xml:space="preserve">
_____
1853,48</t>
  </si>
  <si>
    <t xml:space="preserve">
_____
3832,39</t>
  </si>
  <si>
    <t>Итого прямые затраты по смете</t>
  </si>
  <si>
    <t>7515,46
_____
109757,56</t>
  </si>
  <si>
    <t>12679,70
_____
1179,85</t>
  </si>
  <si>
    <t>94473,55
_____
598958,11</t>
  </si>
  <si>
    <t>64126,34
_____
14829,47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</si>
  <si>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</si>
  <si>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</si>
  <si>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</si>
  <si>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</si>
  <si>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</si>
  <si>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</si>
  <si>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</si>
  <si>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Наружные сети водопровода, канализации, теплоснабжения, газопровода</t>
  </si>
  <si>
    <t xml:space="preserve">    Защита строительных конструкций и оборудования от коррозии</t>
  </si>
  <si>
    <t xml:space="preserve">    Теплоизоляционные работы</t>
  </si>
  <si>
    <t xml:space="preserve">    Итого</t>
  </si>
  <si>
    <t xml:space="preserve">    НДС 18%</t>
  </si>
  <si>
    <t xml:space="preserve">    ВСЕГО по смете</t>
  </si>
  <si>
    <t>Ресурсы подрядчика</t>
  </si>
  <si>
    <t xml:space="preserve">          Трудозатраты</t>
  </si>
  <si>
    <t>1-3-1</t>
  </si>
  <si>
    <t>Рабочий строитель (ср 3,1)</t>
  </si>
  <si>
    <t xml:space="preserve">чел.-ч
</t>
  </si>
  <si>
    <t xml:space="preserve">10,92
</t>
  </si>
  <si>
    <t xml:space="preserve">137,28
</t>
  </si>
  <si>
    <t>1-3-3</t>
  </si>
  <si>
    <t>Рабочий строитель (ср 3,3)</t>
  </si>
  <si>
    <t xml:space="preserve">11,2
</t>
  </si>
  <si>
    <t xml:space="preserve">140,8
</t>
  </si>
  <si>
    <t>1-4-1</t>
  </si>
  <si>
    <t>Рабочий строитель (ср 4,1)</t>
  </si>
  <si>
    <t xml:space="preserve">12,34
</t>
  </si>
  <si>
    <t xml:space="preserve">155,17
</t>
  </si>
  <si>
    <t>1-4-2</t>
  </si>
  <si>
    <t>Рабочий строитель (ср 4,2)</t>
  </si>
  <si>
    <t xml:space="preserve">12,54
</t>
  </si>
  <si>
    <t xml:space="preserve">157,62
</t>
  </si>
  <si>
    <t>1-4-3</t>
  </si>
  <si>
    <t>Рабочий строитель (ср 4,3)</t>
  </si>
  <si>
    <t xml:space="preserve">12,72
</t>
  </si>
  <si>
    <t xml:space="preserve">159,91
</t>
  </si>
  <si>
    <t>1-4-5</t>
  </si>
  <si>
    <t>Рабочий строитель (ср 4,5)</t>
  </si>
  <si>
    <t xml:space="preserve">13,09
</t>
  </si>
  <si>
    <t xml:space="preserve">164,5
</t>
  </si>
  <si>
    <t>1-4-6</t>
  </si>
  <si>
    <t>Рабочий строитель (ср 4,6)</t>
  </si>
  <si>
    <t xml:space="preserve">13,27
</t>
  </si>
  <si>
    <t xml:space="preserve">166,79
</t>
  </si>
  <si>
    <t>1-4-7</t>
  </si>
  <si>
    <t>Рабочий строитель (ср 4,7)</t>
  </si>
  <si>
    <t xml:space="preserve">13,46
</t>
  </si>
  <si>
    <t xml:space="preserve">169,23
</t>
  </si>
  <si>
    <t>1-4-9</t>
  </si>
  <si>
    <t>Рабочий строитель (ср 4,9)</t>
  </si>
  <si>
    <t xml:space="preserve">13,83
</t>
  </si>
  <si>
    <t xml:space="preserve">173,82
</t>
  </si>
  <si>
    <t>1-5-0</t>
  </si>
  <si>
    <t>Рабочий строитель (ср 5)</t>
  </si>
  <si>
    <t xml:space="preserve">14,02
</t>
  </si>
  <si>
    <t xml:space="preserve">176,27
</t>
  </si>
  <si>
    <t>Затраты труда машинистов</t>
  </si>
  <si>
    <t xml:space="preserve">
</t>
  </si>
  <si>
    <t>Итого по трудовым ресурсам</t>
  </si>
  <si>
    <t xml:space="preserve">руб
</t>
  </si>
  <si>
    <t xml:space="preserve">          Машины и механизмы</t>
  </si>
  <si>
    <t>Краны на автомобильном ходу при работе на других видах строительства 10 т</t>
  </si>
  <si>
    <t xml:space="preserve">маш.час
</t>
  </si>
  <si>
    <t xml:space="preserve">134,07
</t>
  </si>
  <si>
    <t xml:space="preserve">801
</t>
  </si>
  <si>
    <t>МТРиЭ ЧО, Пост. № 56/1</t>
  </si>
  <si>
    <t>Автопогрузчики 5 т</t>
  </si>
  <si>
    <t xml:space="preserve">111,55
</t>
  </si>
  <si>
    <t xml:space="preserve">524
</t>
  </si>
  <si>
    <t>Лебедки электрические тяговым усилием до 5,79 кН (0,59 т)</t>
  </si>
  <si>
    <t xml:space="preserve">2,31
</t>
  </si>
  <si>
    <t xml:space="preserve">9
</t>
  </si>
  <si>
    <t>Электростанции передвижные 4 кВт</t>
  </si>
  <si>
    <t xml:space="preserve">31,16
</t>
  </si>
  <si>
    <t xml:space="preserve">230
</t>
  </si>
  <si>
    <t>Агрегаты сварочные передвижные с номинальным сварочным током 250-400 А с дизельным двигателем</t>
  </si>
  <si>
    <t xml:space="preserve">34,63
</t>
  </si>
  <si>
    <t xml:space="preserve">106
</t>
  </si>
  <si>
    <t>Аппарат для газовой сварки и резки</t>
  </si>
  <si>
    <t xml:space="preserve">1,29
</t>
  </si>
  <si>
    <t xml:space="preserve">5
</t>
  </si>
  <si>
    <t>Электрические печи для сушки сварочных материалов с регулированием температуры в пределах от 80 °С до 500 °С при работе от передвижных электростанций</t>
  </si>
  <si>
    <t xml:space="preserve">3,24
</t>
  </si>
  <si>
    <t xml:space="preserve">8
</t>
  </si>
  <si>
    <t>Установки для гидравлических испытаний трубопроводов, давление нагнетания низкое 0,1 МПа (1 кгс/см2), высокое 10 МПа (100 кгс/см2) при работе от передвижных электростанций</t>
  </si>
  <si>
    <t xml:space="preserve">9,04
</t>
  </si>
  <si>
    <t xml:space="preserve">36
</t>
  </si>
  <si>
    <t>Компрессоры передвижные с двигателем внутреннего сгорания давлением до 686 кПа (7 ат), производительность до 5 м3/мин</t>
  </si>
  <si>
    <t xml:space="preserve">62,75
</t>
  </si>
  <si>
    <t xml:space="preserve">413
</t>
  </si>
  <si>
    <t>Бульдозеры при работе на сооружении магистральных трубопроводов 96 кВт (130 л.с.)</t>
  </si>
  <si>
    <t xml:space="preserve">121,91
</t>
  </si>
  <si>
    <t xml:space="preserve">862
</t>
  </si>
  <si>
    <t>Котлы битумные передвижные 400 л</t>
  </si>
  <si>
    <t xml:space="preserve">32,24
</t>
  </si>
  <si>
    <t xml:space="preserve">109
</t>
  </si>
  <si>
    <t>Агрегаты наполнительно-опрессовочные до 70 м3/ч</t>
  </si>
  <si>
    <t xml:space="preserve">129,68
</t>
  </si>
  <si>
    <t xml:space="preserve">773
</t>
  </si>
  <si>
    <t>Агрегаты сварочные двухпостовые для ручной сварки на тракторе 79 кВт (108 л.с.)</t>
  </si>
  <si>
    <t xml:space="preserve">112,26
</t>
  </si>
  <si>
    <t xml:space="preserve">683
</t>
  </si>
  <si>
    <t>Трубоукладчики для труб диаметром до 400 мм грузоподъемностью 6,3 т</t>
  </si>
  <si>
    <t xml:space="preserve">129,46
</t>
  </si>
  <si>
    <t xml:space="preserve">731
</t>
  </si>
  <si>
    <t>Установки для подогрева стыков</t>
  </si>
  <si>
    <t xml:space="preserve">36,97
</t>
  </si>
  <si>
    <t xml:space="preserve">230,01
</t>
  </si>
  <si>
    <t>ЧелСЦена, ноябрь 2017 г., ч.2</t>
  </si>
  <si>
    <t>Машины шлифовальные электрические</t>
  </si>
  <si>
    <t xml:space="preserve">1,86
</t>
  </si>
  <si>
    <t xml:space="preserve">10
</t>
  </si>
  <si>
    <t>Установки для изготовления бандажей, диафрагм, пряжек</t>
  </si>
  <si>
    <t xml:space="preserve">1,99
</t>
  </si>
  <si>
    <t xml:space="preserve">13
</t>
  </si>
  <si>
    <t>Агрегаты окрасочные высокого давления для окраски поверхностей конструкций мощностью 1 кВт</t>
  </si>
  <si>
    <t xml:space="preserve">7,12
</t>
  </si>
  <si>
    <t xml:space="preserve">27
</t>
  </si>
  <si>
    <t>Автомобили бортовые, грузоподъемность до 5 т</t>
  </si>
  <si>
    <t xml:space="preserve">103,2
</t>
  </si>
  <si>
    <t xml:space="preserve">616
</t>
  </si>
  <si>
    <t>Итого по строительным машинам</t>
  </si>
  <si>
    <t xml:space="preserve">          Материалы</t>
  </si>
  <si>
    <t>101-0072</t>
  </si>
  <si>
    <t>Битумы нефтяные строительные изоляционные БНИ-IV-3, БНИ-IV, БНИ-V</t>
  </si>
  <si>
    <t xml:space="preserve">т
</t>
  </si>
  <si>
    <t xml:space="preserve">3390
</t>
  </si>
  <si>
    <t xml:space="preserve">19433,91
</t>
  </si>
  <si>
    <t>Среднее (13.02.030,13.02.032)</t>
  </si>
  <si>
    <t>101-0324</t>
  </si>
  <si>
    <t>Кислород технический газообразный</t>
  </si>
  <si>
    <t xml:space="preserve">м3
</t>
  </si>
  <si>
    <t xml:space="preserve">6,2
</t>
  </si>
  <si>
    <t xml:space="preserve">49,32
</t>
  </si>
  <si>
    <t>26.03.080</t>
  </si>
  <si>
    <t>101-0540</t>
  </si>
  <si>
    <t>Лента стальная упаковочная, мягкая, нормальной точности 0,7х20-50 мм</t>
  </si>
  <si>
    <t xml:space="preserve">6640
</t>
  </si>
  <si>
    <t xml:space="preserve">38565,88
</t>
  </si>
  <si>
    <t>МТРиЭ ЧО, Пост.от 10.11.2017 г. №56/1, п.113</t>
  </si>
  <si>
    <t>101-0612</t>
  </si>
  <si>
    <t>Мастика клеящая морозостойкая битумно-масляная МБ-50</t>
  </si>
  <si>
    <t xml:space="preserve">8550
</t>
  </si>
  <si>
    <t xml:space="preserve">38432,06
</t>
  </si>
  <si>
    <t>Среднее (11.02.0645,11.02.079)</t>
  </si>
  <si>
    <t>101-0811</t>
  </si>
  <si>
    <t>Проволока стальная низкоуглеродистая разного назначения оцинкованная диаметром 1,1 мм</t>
  </si>
  <si>
    <t xml:space="preserve">17400
</t>
  </si>
  <si>
    <t xml:space="preserve">60025,65
</t>
  </si>
  <si>
    <t>Среднее (08.05.018.5, 08.05.0192/15684.92*16822.17)</t>
  </si>
  <si>
    <t>101-0812</t>
  </si>
  <si>
    <t>Проволока стальная низкоуглеродистая разного назначения оцинкованная диаметром 1,6 мм</t>
  </si>
  <si>
    <t xml:space="preserve">16240
</t>
  </si>
  <si>
    <t xml:space="preserve">58189,89
</t>
  </si>
  <si>
    <t>08.05.0192</t>
  </si>
  <si>
    <t>101-1513</t>
  </si>
  <si>
    <t>Электроды диаметром 4 мм Э42</t>
  </si>
  <si>
    <t xml:space="preserve">11520
</t>
  </si>
  <si>
    <t xml:space="preserve">92336,03
</t>
  </si>
  <si>
    <t>08.07.006</t>
  </si>
  <si>
    <t>101-1602</t>
  </si>
  <si>
    <t>Ацетилен газообразный технический</t>
  </si>
  <si>
    <t xml:space="preserve">101
</t>
  </si>
  <si>
    <t xml:space="preserve">561,57
</t>
  </si>
  <si>
    <t>МТРиЭ ЧО, Пост.от 10.11.2017 г. №56/1, п.381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</si>
  <si>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</si>
  <si>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</si>
  <si>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</si>
  <si>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</si>
  <si>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134,91
</t>
  </si>
  <si>
    <t>Среднее (11.06.409,11.06.413,11.06.412,11.06.410,11.06.420)</t>
  </si>
  <si>
    <t>101-1821</t>
  </si>
  <si>
    <t>Винты самонарезающие оцинкованные, размером 4-12 мм ГОСТ 10621-80</t>
  </si>
  <si>
    <t xml:space="preserve">30340
</t>
  </si>
  <si>
    <t xml:space="preserve">111996,53
</t>
  </si>
  <si>
    <t>08.05.213+08.05.17</t>
  </si>
  <si>
    <t>101-1876</t>
  </si>
  <si>
    <t>Сталь листовая оцинкованная толщиной листа 0,8 мм</t>
  </si>
  <si>
    <t xml:space="preserve">11200
</t>
  </si>
  <si>
    <t xml:space="preserve">45019,42
</t>
  </si>
  <si>
    <t>МТРиЭ ЧО, Пост.от 10.11.2017 г. №56/1, п.149</t>
  </si>
  <si>
    <t>101-2576</t>
  </si>
  <si>
    <t>Болты с гайками и шайбами для санитарно-технических работ диаметром 16 мм</t>
  </si>
  <si>
    <t xml:space="preserve">20910
</t>
  </si>
  <si>
    <t xml:space="preserve">72126,48
</t>
  </si>
  <si>
    <t>08.05.170</t>
  </si>
  <si>
    <t>102-0025</t>
  </si>
  <si>
    <t>Бруски обрезные хвойных пород длиной 4-6,5 м, шириной 75-150 мм, толщиной 40-75 мм, III сорта</t>
  </si>
  <si>
    <t xml:space="preserve">996
</t>
  </si>
  <si>
    <t xml:space="preserve">7365
</t>
  </si>
  <si>
    <t>МТРиЭ ЧО, Пост.от 10.11.2017 г. №56/1, п.176</t>
  </si>
  <si>
    <t>103-0139</t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</si>
  <si>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</t>
  </si>
  <si>
    <t xml:space="preserve">м
</t>
  </si>
  <si>
    <t xml:space="preserve">30,2
</t>
  </si>
  <si>
    <t xml:space="preserve">177,43
</t>
  </si>
  <si>
    <t>МТРиЭ ЧО, Пост.от 10.11.2017 г. №56/1, п.188*4.62/1000</t>
  </si>
  <si>
    <t>103-0148</t>
  </si>
  <si>
    <t>Трубы стальные электросварные прямошовные со снятой фаской из стали марок БСт2кп-БСт4кп и БСт2пс-БСт4пс наружный диаметр 83 мм, толщина стенки 3,5 мм</t>
  </si>
  <si>
    <t xml:space="preserve">44,8
</t>
  </si>
  <si>
    <t xml:space="preserve">263,44
</t>
  </si>
  <si>
    <t>МТРиЭ ЧО, Пост.от 10.11.2017 г. №56/1, п.188*6.86/1000</t>
  </si>
  <si>
    <t>103-0160</t>
  </si>
  <si>
    <t>Трубы стальные электросварные прямошовные со снятой фаской из стали марок БСт2кп-БСт4кп и БСт2пс-БСт4пс наружный диаметр 108 мм, толщина стенки 3,5 мм</t>
  </si>
  <si>
    <t xml:space="preserve">58,91
</t>
  </si>
  <si>
    <t xml:space="preserve">346,4
</t>
  </si>
  <si>
    <t>МТРиЭ ЧО, Пост.от 10.11.2017 г. №56/1, п.188*9.02/1000</t>
  </si>
  <si>
    <t>103-0202</t>
  </si>
  <si>
    <t>Трубы стальные электросварные прямошовные со снятой фаской из стали марок БСт2кп-БСт4кп и БСт2пс-БСт4пс наружный диаметр 325 мм, толщина стенки 6 мм</t>
  </si>
  <si>
    <t xml:space="preserve">306
</t>
  </si>
  <si>
    <t xml:space="preserve">1812,61
</t>
  </si>
  <si>
    <t>МТРиЭ ЧО, Пост.от 10.11.2017 г. №56/1, п.188*47.2/1000</t>
  </si>
  <si>
    <t>113-0021</t>
  </si>
  <si>
    <t>Грунтовка ГФ-021 красно-коричневая</t>
  </si>
  <si>
    <t xml:space="preserve">18440
</t>
  </si>
  <si>
    <t xml:space="preserve">71186,14
</t>
  </si>
  <si>
    <t>МТРиЭ ЧО, Пост.от 10.11.2017 г. №56/1, п.219</t>
  </si>
  <si>
    <t>113-0077</t>
  </si>
  <si>
    <t>Ксилол нефтяной марки А</t>
  </si>
  <si>
    <t xml:space="preserve">14540
</t>
  </si>
  <si>
    <t xml:space="preserve">69668,63
</t>
  </si>
  <si>
    <t>Среднее (14.01.435, 14.01.435.1/0.865*1000)</t>
  </si>
  <si>
    <t>113-0079</t>
  </si>
  <si>
    <t>Лак БТ-577</t>
  </si>
  <si>
    <t xml:space="preserve">13990
</t>
  </si>
  <si>
    <t xml:space="preserve">54254,58
</t>
  </si>
  <si>
    <t>14.01.256</t>
  </si>
  <si>
    <t>201-0888</t>
  </si>
  <si>
    <t>Опоры скользящие и катковые, крепежные детали, хомуты</t>
  </si>
  <si>
    <t xml:space="preserve">12870
</t>
  </si>
  <si>
    <t xml:space="preserve">83105,28
</t>
  </si>
  <si>
    <t>Среднее (08.01.420, 20.07.020)</t>
  </si>
  <si>
    <t>201-0889</t>
  </si>
  <si>
    <t>Опоры неподвижные из горячекатаных профилей для трубопроводов</t>
  </si>
  <si>
    <t xml:space="preserve">11660
</t>
  </si>
  <si>
    <t xml:space="preserve">56476,67
</t>
  </si>
  <si>
    <t>МТРиЭ ЧО, Пост.от 10.11.2017 г. №56/1, п.236</t>
  </si>
  <si>
    <t>301-3039</t>
  </si>
  <si>
    <t>Компенсаторы П-образные диаметром труб 300 мм</t>
  </si>
  <si>
    <t xml:space="preserve">шт.
</t>
  </si>
  <si>
    <t xml:space="preserve">5294,15
</t>
  </si>
  <si>
    <t xml:space="preserve">54594,76
</t>
  </si>
  <si>
    <t>К=1,1 МТРиЭ ЧО, Пост.от 10.11.2017 г. №56/1</t>
  </si>
  <si>
    <t>405-0254</t>
  </si>
  <si>
    <t>Известь строительная негашеная хлорная, марки А</t>
  </si>
  <si>
    <t xml:space="preserve">4630
</t>
  </si>
  <si>
    <t xml:space="preserve">28842,66
</t>
  </si>
  <si>
    <t>26.02.050</t>
  </si>
  <si>
    <t>411-0001</t>
  </si>
  <si>
    <t>Вода</t>
  </si>
  <si>
    <t xml:space="preserve">3,11
</t>
  </si>
  <si>
    <t xml:space="preserve">26,36
</t>
  </si>
  <si>
    <t>Среднее (26.01.015, 26.01.017)</t>
  </si>
  <si>
    <t>506-0878</t>
  </si>
  <si>
    <t>Листы алюминиевые марки АД1Н, толщиной 1 мм</t>
  </si>
  <si>
    <t xml:space="preserve">60,4
</t>
  </si>
  <si>
    <t xml:space="preserve">172,73
</t>
  </si>
  <si>
    <t>08.09.205.1</t>
  </si>
  <si>
    <t>507-0986</t>
  </si>
  <si>
    <t>Фланцы стальные плоские приварные из стали ВСт3сп2, ВСт3сп3, давлением 1,0 МПа (10 кгс/см2), диаметром 100 мм</t>
  </si>
  <si>
    <t xml:space="preserve">83,2
</t>
  </si>
  <si>
    <t xml:space="preserve">372,39
</t>
  </si>
  <si>
    <t>20.06.348</t>
  </si>
  <si>
    <t>507-0991</t>
  </si>
  <si>
    <t>Фланцы стальные плоские приварные из стали ВСт3сп2, ВСт3сп3, давлением 1,0 МПа (10 кгс/см2), диаметром 300 мм</t>
  </si>
  <si>
    <t xml:space="preserve">1282,54
</t>
  </si>
  <si>
    <t>20.06.353</t>
  </si>
  <si>
    <t>ТССЦ-103-0160</t>
  </si>
  <si>
    <t>ТССЦ-103-0199</t>
  </si>
  <si>
    <t>Трубы стальные электросварные прямошовные со снятой фаской из стали марок БСт2кп-БСт4кп и БСт2пс-БСт4пс наружный диаметр 325 мм, толщина стенки 4 мм</t>
  </si>
  <si>
    <t xml:space="preserve">206
</t>
  </si>
  <si>
    <t xml:space="preserve">1217,36
</t>
  </si>
  <si>
    <t>МТРиЭ ЧО, Пост.от 10.11.2017 г. №56/1, п.188*31.7/1000</t>
  </si>
  <si>
    <t>ТССЦ-104-0111</t>
  </si>
  <si>
    <t>Плиты или маты теплоизоляционные</t>
  </si>
  <si>
    <t xml:space="preserve">538,46
</t>
  </si>
  <si>
    <t xml:space="preserve">1802,92
</t>
  </si>
  <si>
    <t>Среднее (10.01.053,10.01.0181)</t>
  </si>
  <si>
    <t>ТССЦ-104-8104</t>
  </si>
  <si>
    <t>Стеклопластик рулонный марки РСТ 415 шириной 1м</t>
  </si>
  <si>
    <t xml:space="preserve">м2
</t>
  </si>
  <si>
    <t xml:space="preserve">19,8
</t>
  </si>
  <si>
    <t xml:space="preserve">40,94
</t>
  </si>
  <si>
    <t>МТРиЭ ЧО, Пост.от 10.11.2017 г. №56/1, п.211</t>
  </si>
  <si>
    <t>ТССЦ-302-1177</t>
  </si>
  <si>
    <t>Задвижки параллельные фланцевые с выдвижным шпинделем для воды и пара давлением 1 Мпа (10 кгс/см2) 30ч6бр диаметром 100 мм</t>
  </si>
  <si>
    <t xml:space="preserve">437
</t>
  </si>
  <si>
    <t xml:space="preserve">2691,85
</t>
  </si>
  <si>
    <t>20.01.190</t>
  </si>
  <si>
    <t>ТССЦ-302-1181</t>
  </si>
  <si>
    <t>Задвижки параллельные фланцевые с выдвижным шпинделем для воды и пара давлением 1 Мпа (10 кгс/см2) 30ч6бр диаметром 300 мм</t>
  </si>
  <si>
    <t xml:space="preserve">3070
</t>
  </si>
  <si>
    <t xml:space="preserve">21819,83
</t>
  </si>
  <si>
    <t>20.01.230</t>
  </si>
  <si>
    <t>Итого по строительным материалам</t>
  </si>
  <si>
    <t xml:space="preserve"> </t>
  </si>
  <si>
    <t>Основание:Дефектная ведомость</t>
  </si>
  <si>
    <t>4 квартал 2017г</t>
  </si>
  <si>
    <t xml:space="preserve"> Возвратные суммы от демонтажа труба Д300 мм-131 метр=</t>
  </si>
  <si>
    <t>00 толщина стенки 4мм=131м.п=3.825 т/кг.*12000(Стоимость металла)=45900 руб. Труба Д 100 =131 м.п.=1.091т/кг*12000(Стоимость металла)=13094 руб.</t>
  </si>
  <si>
    <t>4 кв. 2017 г.</t>
  </si>
  <si>
    <t>Васильев О.О.</t>
  </si>
  <si>
    <t>ВасильевО.О.</t>
  </si>
  <si>
    <t>Капитальный ремонт наружных сетей теплоснабжения и водоснабжения участка пересекающего улицу Октябрьская до ТК №1 с. Аргаяш Аргаяшского района Челябинской области</t>
  </si>
  <si>
    <t xml:space="preserve"> с Аргаяш Аргаяшского района Челябинской области</t>
  </si>
  <si>
    <t xml:space="preserve">Ремонт наружных сетей теплоснабжения и водоснабжения участка пересекающего улицу Октябрьская до ТК №1 </t>
  </si>
  <si>
    <t>Утверждаю: __________________А.З. Ишкильдин</t>
  </si>
  <si>
    <t>Глава Аргаяшского сельского поселения</t>
  </si>
  <si>
    <t xml:space="preserve">   с Аргаяш Аргаяшского района Челябинской области</t>
  </si>
  <si>
    <t xml:space="preserve">   Капитальный ремонт наруж.сетей теплоснабжения и водоснабжения участка пересекающ. Улицу Октябрьская до ТК №1  </t>
  </si>
  <si>
    <t>Утверждаю: ______________А.З. Ишкильдин</t>
  </si>
  <si>
    <t>Раздел 1. Капитальный ремонт наружных сетей теплоснабжения и водоснабжения участка пересекающего улицу Октябрьская до ТК №1 с. Аргаяш Аргаяшского района Челябинской области</t>
  </si>
  <si>
    <t>Капитальный ремонт наружных сетей теплоснабжения и водоснабжения участка пересекающего улицу Октябрьская до ТК №1 в с. Аргаяш Аргаяшского района Челябинской области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</si>
</sst>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4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3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164" fontId="12" fillId="0" borderId="0" xfId="12" applyNumberFormat="1" applyFont="1" applyBorder="1" applyAlignment="1">
      <alignment horizontal="right"/>
    </xf>
    <xf numFmtId="0" fontId="9" fillId="0" borderId="0" xfId="0" applyFont="1" applyBorder="1" applyAlignment="1"/>
    <xf numFmtId="0" fontId="12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2" fontId="9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7" fillId="0" borderId="17" xfId="13" applyFont="1" applyBorder="1">
      <alignment horizontal="center" wrapText="1"/>
    </xf>
    <xf numFmtId="0" fontId="7" fillId="0" borderId="1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17" xfId="0" applyFont="1" applyBorder="1" applyAlignment="1">
      <alignment horizontal="left" vertical="top" wrapText="1"/>
    </xf>
    <xf numFmtId="2" fontId="9" fillId="0" borderId="17" xfId="0" applyNumberFormat="1" applyFont="1" applyBorder="1" applyAlignment="1">
      <alignment horizontal="left" vertical="top" wrapText="1"/>
    </xf>
    <xf numFmtId="49" fontId="9" fillId="0" borderId="17" xfId="0" applyNumberFormat="1" applyFont="1" applyBorder="1" applyAlignment="1">
      <alignment horizontal="right" vertical="top" wrapText="1"/>
    </xf>
    <xf numFmtId="2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3" applyFont="1" applyBorder="1">
      <alignment horizontal="center"/>
    </xf>
    <xf numFmtId="0" fontId="7" fillId="0" borderId="1" xfId="3" applyFont="1" applyBorder="1">
      <alignment horizontal="center"/>
    </xf>
    <xf numFmtId="0" fontId="9" fillId="0" borderId="1" xfId="0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/>
    </xf>
    <xf numFmtId="49" fontId="12" fillId="0" borderId="1" xfId="0" applyNumberFormat="1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/>
    </xf>
    <xf numFmtId="1" fontId="11" fillId="0" borderId="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right" vertical="top"/>
    </xf>
    <xf numFmtId="49" fontId="12" fillId="0" borderId="17" xfId="0" applyNumberFormat="1" applyFont="1" applyBorder="1" applyAlignment="1">
      <alignment horizontal="left" vertical="top" wrapText="1"/>
    </xf>
    <xf numFmtId="2" fontId="12" fillId="0" borderId="17" xfId="0" applyNumberFormat="1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right" vertical="top" wrapText="1"/>
    </xf>
    <xf numFmtId="2" fontId="12" fillId="0" borderId="17" xfId="0" applyNumberFormat="1" applyFont="1" applyBorder="1" applyAlignment="1">
      <alignment horizontal="right" vertical="top"/>
    </xf>
    <xf numFmtId="1" fontId="11" fillId="0" borderId="17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164" fontId="11" fillId="0" borderId="10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10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6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Z137"/>
  <sheetViews>
    <sheetView showGridLines="0" tabSelected="1" topLeftCell="A4" workbookViewId="0">
      <selection activeCell="F15" sqref="F15"/>
    </sheetView>
  </sheetViews>
  <sheetFormatPr defaultRowHeight="12.75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>
      <c r="A2" s="2"/>
      <c r="H2" s="3"/>
      <c r="I2" s="104" t="s">
        <v>520</v>
      </c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>
      <c r="A3" s="57"/>
      <c r="H3" s="57"/>
    </row>
    <row r="4" spans="1:21">
      <c r="A4" s="57"/>
      <c r="B4" s="4"/>
      <c r="C4" s="4"/>
      <c r="D4" s="4"/>
      <c r="E4" s="4"/>
      <c r="F4" s="4"/>
      <c r="G4" s="4"/>
      <c r="H4" s="57"/>
      <c r="I4" s="104" t="s">
        <v>517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5" spans="1:21">
      <c r="B5" s="4"/>
      <c r="C5" s="4"/>
      <c r="D5" s="4"/>
      <c r="E5" s="4"/>
      <c r="F5" s="4"/>
      <c r="G5" s="4"/>
      <c r="H5" s="58"/>
    </row>
    <row r="6" spans="1:21">
      <c r="A6" s="4"/>
      <c r="B6" s="4"/>
      <c r="C6" s="4"/>
      <c r="D6" s="4"/>
      <c r="E6" s="4"/>
      <c r="F6" s="4"/>
      <c r="G6" s="4"/>
      <c r="H6" s="4"/>
    </row>
    <row r="7" spans="1:21" s="7" customFormat="1" ht="12">
      <c r="A7" s="5"/>
      <c r="B7" s="6"/>
      <c r="C7" s="6"/>
      <c r="D7" s="6"/>
    </row>
    <row r="8" spans="1:21" s="7" customFormat="1" ht="12">
      <c r="A8" s="8" t="s">
        <v>1</v>
      </c>
      <c r="B8" s="6" t="s">
        <v>518</v>
      </c>
      <c r="C8" s="6"/>
      <c r="D8" s="6"/>
    </row>
    <row r="9" spans="1:21" s="7" customFormat="1" ht="12">
      <c r="A9" s="5"/>
      <c r="B9" s="6"/>
      <c r="C9" s="6"/>
      <c r="D9" s="6"/>
    </row>
    <row r="10" spans="1:21" s="7" customFormat="1" ht="12">
      <c r="A10" s="8" t="s">
        <v>3</v>
      </c>
      <c r="B10" s="6" t="s">
        <v>519</v>
      </c>
      <c r="C10" s="6"/>
      <c r="D10" s="6"/>
    </row>
    <row r="11" spans="1:21" s="7" customFormat="1" ht="15">
      <c r="A11" s="112" t="s">
        <v>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</row>
    <row r="12" spans="1:21" s="7" customFormat="1" ht="12">
      <c r="A12" s="113" t="s">
        <v>35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</row>
    <row r="13" spans="1:21" s="7" customFormat="1" ht="12">
      <c r="A13" s="113" t="s">
        <v>522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1" s="7" customFormat="1" ht="12">
      <c r="A14" s="114" t="s">
        <v>506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</row>
    <row r="15" spans="1:21" s="7" customFormat="1" ht="12"/>
    <row r="16" spans="1:21" s="7" customFormat="1" ht="12">
      <c r="G16" s="115" t="s">
        <v>20</v>
      </c>
      <c r="H16" s="116"/>
      <c r="I16" s="117"/>
      <c r="J16" s="115" t="s">
        <v>21</v>
      </c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7"/>
    </row>
    <row r="17" spans="1:26" s="7" customFormat="1">
      <c r="D17" s="5" t="s">
        <v>5</v>
      </c>
      <c r="G17" s="105">
        <f>163750/1000</f>
        <v>163.75</v>
      </c>
      <c r="H17" s="106"/>
      <c r="I17" s="11" t="s">
        <v>6</v>
      </c>
      <c r="J17" s="107">
        <f>1048662/1000</f>
        <v>1048.662</v>
      </c>
      <c r="K17" s="108"/>
      <c r="L17" s="12"/>
      <c r="M17" s="12"/>
      <c r="N17" s="12"/>
      <c r="O17" s="12"/>
      <c r="P17" s="12"/>
      <c r="Q17" s="12"/>
      <c r="R17" s="12"/>
      <c r="S17" s="12"/>
      <c r="T17" s="12"/>
      <c r="U17" s="11" t="s">
        <v>6</v>
      </c>
    </row>
    <row r="18" spans="1:26" s="7" customFormat="1">
      <c r="D18" s="13" t="s">
        <v>36</v>
      </c>
      <c r="F18" s="14"/>
      <c r="G18" s="105">
        <f>0/1000</f>
        <v>0</v>
      </c>
      <c r="H18" s="106"/>
      <c r="I18" s="11" t="s">
        <v>6</v>
      </c>
      <c r="J18" s="107">
        <f>0/1000</f>
        <v>0</v>
      </c>
      <c r="K18" s="108"/>
      <c r="L18" s="12"/>
      <c r="M18" s="12"/>
      <c r="N18" s="12"/>
      <c r="O18" s="12"/>
      <c r="P18" s="12"/>
      <c r="Q18" s="12"/>
      <c r="R18" s="12"/>
      <c r="S18" s="12"/>
      <c r="T18" s="12"/>
      <c r="U18" s="11" t="s">
        <v>6</v>
      </c>
    </row>
    <row r="19" spans="1:26" s="7" customFormat="1">
      <c r="D19" s="13" t="s">
        <v>37</v>
      </c>
      <c r="F19" s="14"/>
      <c r="G19" s="105">
        <f>0/1000</f>
        <v>0</v>
      </c>
      <c r="H19" s="106"/>
      <c r="I19" s="11" t="s">
        <v>6</v>
      </c>
      <c r="J19" s="107">
        <f>0/1000</f>
        <v>0</v>
      </c>
      <c r="K19" s="108"/>
      <c r="L19" s="12"/>
      <c r="M19" s="12"/>
      <c r="N19" s="12"/>
      <c r="O19" s="12"/>
      <c r="P19" s="12"/>
      <c r="Q19" s="12"/>
      <c r="R19" s="12"/>
      <c r="S19" s="12"/>
      <c r="T19" s="12"/>
      <c r="U19" s="11" t="s">
        <v>6</v>
      </c>
    </row>
    <row r="20" spans="1:26" s="7" customFormat="1">
      <c r="D20" s="5" t="s">
        <v>7</v>
      </c>
      <c r="G20" s="105">
        <f>(V20+V21)/1000</f>
        <v>0.68496000000000001</v>
      </c>
      <c r="H20" s="106"/>
      <c r="I20" s="11" t="s">
        <v>8</v>
      </c>
      <c r="J20" s="107">
        <f>(W20+W21)/1000</f>
        <v>0.68496000000000001</v>
      </c>
      <c r="K20" s="108"/>
      <c r="L20" s="12"/>
      <c r="M20" s="12"/>
      <c r="N20" s="12"/>
      <c r="O20" s="12"/>
      <c r="P20" s="12"/>
      <c r="Q20" s="12"/>
      <c r="R20" s="12"/>
      <c r="S20" s="12"/>
      <c r="T20" s="12"/>
      <c r="U20" s="11" t="s">
        <v>8</v>
      </c>
      <c r="V20" s="15">
        <v>609.22</v>
      </c>
      <c r="W20" s="16">
        <v>609.22</v>
      </c>
      <c r="X20" s="51">
        <v>8695.31</v>
      </c>
      <c r="Y20" s="51">
        <v>10418.08</v>
      </c>
      <c r="Z20" s="51">
        <v>7206.15</v>
      </c>
    </row>
    <row r="21" spans="1:26" s="7" customFormat="1">
      <c r="D21" s="5" t="s">
        <v>9</v>
      </c>
      <c r="G21" s="105">
        <f>8695.31/1000</f>
        <v>8.6953099999999992</v>
      </c>
      <c r="H21" s="106"/>
      <c r="I21" s="11" t="s">
        <v>6</v>
      </c>
      <c r="J21" s="107">
        <f>109303.02/1000</f>
        <v>109.30302</v>
      </c>
      <c r="K21" s="108"/>
      <c r="L21" s="12"/>
      <c r="M21" s="12"/>
      <c r="N21" s="12"/>
      <c r="O21" s="12"/>
      <c r="P21" s="12"/>
      <c r="Q21" s="12"/>
      <c r="R21" s="12"/>
      <c r="S21" s="12"/>
      <c r="T21" s="12"/>
      <c r="U21" s="11" t="s">
        <v>6</v>
      </c>
      <c r="V21" s="15">
        <v>75.739999999999995</v>
      </c>
      <c r="W21" s="16">
        <v>75.739999999999995</v>
      </c>
      <c r="X21" s="52">
        <v>109303.02</v>
      </c>
      <c r="Y21" s="52">
        <v>130956.76</v>
      </c>
      <c r="Z21" s="52">
        <v>90582.51</v>
      </c>
    </row>
    <row r="22" spans="1:26" s="7" customFormat="1" ht="12">
      <c r="F22" s="6"/>
      <c r="G22" s="17"/>
      <c r="H22" s="17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8"/>
    </row>
    <row r="23" spans="1:26" s="7" customFormat="1" ht="12">
      <c r="B23" s="6"/>
      <c r="C23" s="6"/>
      <c r="D23" s="6"/>
      <c r="F23" s="14"/>
      <c r="G23" s="20"/>
      <c r="H23" s="20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1"/>
    </row>
    <row r="24" spans="1:26" s="7" customFormat="1" ht="12">
      <c r="A24" s="5" t="str">
        <f>"Составлена в базисных ценах на 01.2000 г. и текущих ценах на " &amp; IF(LEN(L24)&gt;3,MID(L24,4,LEN(L24)),L24)</f>
        <v xml:space="preserve">Составлена в базисных ценах на 01.2000 г. и текущих ценах на </v>
      </c>
      <c r="D24" s="7" t="s">
        <v>507</v>
      </c>
    </row>
    <row r="25" spans="1:26" s="7" customFormat="1" thickBot="1">
      <c r="A25" s="23"/>
    </row>
    <row r="26" spans="1:26" s="25" customFormat="1" ht="27" customHeight="1" thickBot="1">
      <c r="A26" s="111" t="s">
        <v>10</v>
      </c>
      <c r="B26" s="111" t="s">
        <v>11</v>
      </c>
      <c r="C26" s="111" t="s">
        <v>12</v>
      </c>
      <c r="D26" s="109" t="s">
        <v>13</v>
      </c>
      <c r="E26" s="109"/>
      <c r="F26" s="109"/>
      <c r="G26" s="109" t="s">
        <v>14</v>
      </c>
      <c r="H26" s="109"/>
      <c r="I26" s="109"/>
      <c r="J26" s="109" t="s">
        <v>15</v>
      </c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</row>
    <row r="27" spans="1:26" s="25" customFormat="1" ht="22.5" customHeight="1" thickBot="1">
      <c r="A27" s="111"/>
      <c r="B27" s="111"/>
      <c r="C27" s="111"/>
      <c r="D27" s="110" t="s">
        <v>2</v>
      </c>
      <c r="E27" s="24" t="s">
        <v>16</v>
      </c>
      <c r="F27" s="24" t="s">
        <v>17</v>
      </c>
      <c r="G27" s="110" t="s">
        <v>2</v>
      </c>
      <c r="H27" s="24" t="s">
        <v>16</v>
      </c>
      <c r="I27" s="24" t="s">
        <v>17</v>
      </c>
      <c r="J27" s="110" t="s">
        <v>2</v>
      </c>
      <c r="K27" s="24" t="s">
        <v>16</v>
      </c>
      <c r="L27" s="24"/>
      <c r="M27" s="24"/>
      <c r="N27" s="24"/>
      <c r="O27" s="24"/>
      <c r="P27" s="24"/>
      <c r="Q27" s="24"/>
      <c r="R27" s="24"/>
      <c r="S27" s="24"/>
      <c r="T27" s="24"/>
      <c r="U27" s="24" t="s">
        <v>17</v>
      </c>
    </row>
    <row r="28" spans="1:26" s="25" customFormat="1" ht="22.5" customHeight="1" thickBot="1">
      <c r="A28" s="111"/>
      <c r="B28" s="111"/>
      <c r="C28" s="111"/>
      <c r="D28" s="110"/>
      <c r="E28" s="24" t="s">
        <v>18</v>
      </c>
      <c r="F28" s="24" t="s">
        <v>19</v>
      </c>
      <c r="G28" s="110"/>
      <c r="H28" s="24" t="s">
        <v>18</v>
      </c>
      <c r="I28" s="24" t="s">
        <v>19</v>
      </c>
      <c r="J28" s="110"/>
      <c r="K28" s="24" t="s">
        <v>18</v>
      </c>
      <c r="L28" s="24"/>
      <c r="M28" s="24"/>
      <c r="N28" s="24"/>
      <c r="O28" s="24"/>
      <c r="P28" s="24"/>
      <c r="Q28" s="24"/>
      <c r="R28" s="24"/>
      <c r="S28" s="24"/>
      <c r="T28" s="24"/>
      <c r="U28" s="24" t="s">
        <v>19</v>
      </c>
    </row>
    <row r="29" spans="1:26" s="6" customFormat="1">
      <c r="A29" s="60">
        <v>1</v>
      </c>
      <c r="B29" s="60">
        <v>2</v>
      </c>
      <c r="C29" s="60">
        <v>3</v>
      </c>
      <c r="D29" s="61">
        <v>4</v>
      </c>
      <c r="E29" s="60">
        <v>5</v>
      </c>
      <c r="F29" s="60">
        <v>6</v>
      </c>
      <c r="G29" s="61">
        <v>7</v>
      </c>
      <c r="H29" s="60">
        <v>8</v>
      </c>
      <c r="I29" s="60">
        <v>9</v>
      </c>
      <c r="J29" s="61">
        <v>10</v>
      </c>
      <c r="K29" s="60">
        <v>11</v>
      </c>
      <c r="L29" s="60"/>
      <c r="M29" s="60"/>
      <c r="N29" s="60"/>
      <c r="O29" s="60"/>
      <c r="P29" s="60"/>
      <c r="Q29" s="60"/>
      <c r="R29" s="60"/>
      <c r="S29" s="60"/>
      <c r="T29" s="60"/>
      <c r="U29" s="60">
        <v>12</v>
      </c>
    </row>
    <row r="30" spans="1:26" s="28" customFormat="1" ht="30" customHeight="1">
      <c r="A30" s="119" t="s">
        <v>521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</row>
    <row r="31" spans="1:26" s="28" customFormat="1" ht="17.850000000000001" customHeight="1">
      <c r="A31" s="121" t="s">
        <v>43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1:26" s="28" customFormat="1" ht="72">
      <c r="A32" s="62">
        <v>1</v>
      </c>
      <c r="B32" s="63" t="s">
        <v>44</v>
      </c>
      <c r="C32" s="64">
        <v>0.26200000000000001</v>
      </c>
      <c r="D32" s="65">
        <v>57344.65</v>
      </c>
      <c r="E32" s="66" t="s">
        <v>45</v>
      </c>
      <c r="F32" s="65" t="s">
        <v>46</v>
      </c>
      <c r="G32" s="65">
        <v>15024.3</v>
      </c>
      <c r="H32" s="65" t="s">
        <v>47</v>
      </c>
      <c r="I32" s="65" t="s">
        <v>48</v>
      </c>
      <c r="J32" s="65">
        <v>102518.05</v>
      </c>
      <c r="K32" s="66" t="s">
        <v>49</v>
      </c>
      <c r="L32" s="66"/>
      <c r="M32" s="66"/>
      <c r="N32" s="66"/>
      <c r="O32" s="66"/>
      <c r="P32" s="66"/>
      <c r="Q32" s="66"/>
      <c r="R32" s="66"/>
      <c r="S32" s="66"/>
      <c r="T32" s="66"/>
      <c r="U32" s="66" t="s">
        <v>50</v>
      </c>
    </row>
    <row r="33" spans="1:26" s="28" customFormat="1" ht="24">
      <c r="A33" s="67"/>
      <c r="B33" s="68" t="s">
        <v>51</v>
      </c>
      <c r="C33" s="69" t="s">
        <v>52</v>
      </c>
      <c r="D33" s="70"/>
      <c r="E33" s="71"/>
      <c r="F33" s="70"/>
      <c r="G33" s="70">
        <v>4645</v>
      </c>
      <c r="H33" s="70"/>
      <c r="I33" s="70"/>
      <c r="J33" s="70">
        <v>58383.18</v>
      </c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6" s="6" customFormat="1" ht="24">
      <c r="A34" s="67"/>
      <c r="B34" s="68" t="s">
        <v>53</v>
      </c>
      <c r="C34" s="69" t="s">
        <v>54</v>
      </c>
      <c r="D34" s="70"/>
      <c r="E34" s="71"/>
      <c r="F34" s="70"/>
      <c r="G34" s="70">
        <v>3180.04</v>
      </c>
      <c r="H34" s="70"/>
      <c r="I34" s="70"/>
      <c r="J34" s="70">
        <v>39970.019999999997</v>
      </c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28"/>
      <c r="W34" s="28"/>
      <c r="X34" s="28"/>
      <c r="Y34" s="28"/>
      <c r="Z34" s="28"/>
    </row>
    <row r="35" spans="1:26" s="6" customFormat="1" ht="12">
      <c r="A35" s="67"/>
      <c r="B35" s="68" t="s">
        <v>55</v>
      </c>
      <c r="C35" s="69" t="s">
        <v>56</v>
      </c>
      <c r="D35" s="70"/>
      <c r="E35" s="71"/>
      <c r="F35" s="70"/>
      <c r="G35" s="70">
        <v>22849.34</v>
      </c>
      <c r="H35" s="70"/>
      <c r="I35" s="70"/>
      <c r="J35" s="70">
        <v>200871.25</v>
      </c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28"/>
      <c r="W35" s="28"/>
      <c r="X35" s="28"/>
      <c r="Y35" s="28"/>
      <c r="Z35" s="28"/>
    </row>
    <row r="36" spans="1:26" s="6" customFormat="1" ht="84">
      <c r="A36" s="62">
        <v>2</v>
      </c>
      <c r="B36" s="63" t="s">
        <v>57</v>
      </c>
      <c r="C36" s="64">
        <v>262</v>
      </c>
      <c r="D36" s="65">
        <v>206</v>
      </c>
      <c r="E36" s="66" t="s">
        <v>58</v>
      </c>
      <c r="F36" s="65"/>
      <c r="G36" s="65">
        <v>53972</v>
      </c>
      <c r="H36" s="65" t="s">
        <v>59</v>
      </c>
      <c r="I36" s="65"/>
      <c r="J36" s="65">
        <v>318948.32</v>
      </c>
      <c r="K36" s="66" t="s">
        <v>60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28"/>
      <c r="W36" s="28"/>
      <c r="X36" s="28"/>
      <c r="Y36" s="28"/>
      <c r="Z36" s="28"/>
    </row>
    <row r="37" spans="1:26" s="6" customFormat="1" ht="48">
      <c r="A37" s="62">
        <v>3</v>
      </c>
      <c r="B37" s="63" t="s">
        <v>61</v>
      </c>
      <c r="C37" s="64">
        <v>1</v>
      </c>
      <c r="D37" s="65">
        <v>6272.5</v>
      </c>
      <c r="E37" s="66" t="s">
        <v>62</v>
      </c>
      <c r="F37" s="65" t="s">
        <v>63</v>
      </c>
      <c r="G37" s="65">
        <v>6272.5</v>
      </c>
      <c r="H37" s="65" t="s">
        <v>62</v>
      </c>
      <c r="I37" s="65" t="s">
        <v>63</v>
      </c>
      <c r="J37" s="65">
        <v>61199.32</v>
      </c>
      <c r="K37" s="66" t="s">
        <v>64</v>
      </c>
      <c r="L37" s="66"/>
      <c r="M37" s="66"/>
      <c r="N37" s="66"/>
      <c r="O37" s="66"/>
      <c r="P37" s="66"/>
      <c r="Q37" s="66"/>
      <c r="R37" s="66"/>
      <c r="S37" s="66"/>
      <c r="T37" s="66"/>
      <c r="U37" s="66" t="s">
        <v>65</v>
      </c>
      <c r="V37" s="28"/>
      <c r="W37" s="28"/>
      <c r="X37" s="28"/>
      <c r="Y37" s="28"/>
      <c r="Z37" s="28"/>
    </row>
    <row r="38" spans="1:26" s="30" customFormat="1" ht="24">
      <c r="A38" s="67"/>
      <c r="B38" s="68" t="s">
        <v>66</v>
      </c>
      <c r="C38" s="69" t="s">
        <v>52</v>
      </c>
      <c r="D38" s="70"/>
      <c r="E38" s="71"/>
      <c r="F38" s="70"/>
      <c r="G38" s="70">
        <v>410.02</v>
      </c>
      <c r="H38" s="70"/>
      <c r="I38" s="70"/>
      <c r="J38" s="70">
        <v>5153.75</v>
      </c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28"/>
      <c r="W38" s="28"/>
      <c r="X38" s="28"/>
      <c r="Y38" s="28"/>
      <c r="Z38" s="28"/>
    </row>
    <row r="39" spans="1:26" ht="24">
      <c r="A39" s="67"/>
      <c r="B39" s="68" t="s">
        <v>67</v>
      </c>
      <c r="C39" s="69" t="s">
        <v>54</v>
      </c>
      <c r="D39" s="70"/>
      <c r="E39" s="71"/>
      <c r="F39" s="70"/>
      <c r="G39" s="70">
        <v>280.70999999999998</v>
      </c>
      <c r="H39" s="70"/>
      <c r="I39" s="70"/>
      <c r="J39" s="70">
        <v>3528.33</v>
      </c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28"/>
      <c r="W39" s="28"/>
      <c r="X39" s="28"/>
      <c r="Y39" s="28"/>
      <c r="Z39" s="28"/>
    </row>
    <row r="40" spans="1:26">
      <c r="A40" s="67"/>
      <c r="B40" s="68" t="s">
        <v>55</v>
      </c>
      <c r="C40" s="69" t="s">
        <v>56</v>
      </c>
      <c r="D40" s="70"/>
      <c r="E40" s="71"/>
      <c r="F40" s="70"/>
      <c r="G40" s="70">
        <v>6963.23</v>
      </c>
      <c r="H40" s="70"/>
      <c r="I40" s="70"/>
      <c r="J40" s="70">
        <v>69881.399999999994</v>
      </c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28"/>
      <c r="W40" s="28"/>
      <c r="X40" s="28"/>
      <c r="Y40" s="28"/>
      <c r="Z40" s="28"/>
    </row>
    <row r="41" spans="1:26" ht="60">
      <c r="A41" s="62">
        <v>4</v>
      </c>
      <c r="B41" s="63" t="s">
        <v>68</v>
      </c>
      <c r="C41" s="64">
        <v>2</v>
      </c>
      <c r="D41" s="65">
        <v>689.63</v>
      </c>
      <c r="E41" s="66" t="s">
        <v>69</v>
      </c>
      <c r="F41" s="65" t="s">
        <v>70</v>
      </c>
      <c r="G41" s="65">
        <v>1379.26</v>
      </c>
      <c r="H41" s="65" t="s">
        <v>71</v>
      </c>
      <c r="I41" s="65" t="s">
        <v>72</v>
      </c>
      <c r="J41" s="65">
        <v>9636.4599999999991</v>
      </c>
      <c r="K41" s="66" t="s">
        <v>73</v>
      </c>
      <c r="L41" s="66"/>
      <c r="M41" s="66"/>
      <c r="N41" s="66"/>
      <c r="O41" s="66"/>
      <c r="P41" s="66"/>
      <c r="Q41" s="66"/>
      <c r="R41" s="66"/>
      <c r="S41" s="66"/>
      <c r="T41" s="66"/>
      <c r="U41" s="66" t="s">
        <v>74</v>
      </c>
      <c r="V41" s="28"/>
      <c r="W41" s="28"/>
      <c r="X41" s="28"/>
      <c r="Y41" s="28"/>
      <c r="Z41" s="28"/>
    </row>
    <row r="42" spans="1:26" ht="24">
      <c r="A42" s="67"/>
      <c r="B42" s="68" t="s">
        <v>75</v>
      </c>
      <c r="C42" s="69" t="s">
        <v>52</v>
      </c>
      <c r="D42" s="70"/>
      <c r="E42" s="71"/>
      <c r="F42" s="70"/>
      <c r="G42" s="70">
        <v>604.32000000000005</v>
      </c>
      <c r="H42" s="70"/>
      <c r="I42" s="70"/>
      <c r="J42" s="70">
        <v>7596.71</v>
      </c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28"/>
      <c r="W42" s="28"/>
      <c r="X42" s="28"/>
      <c r="Y42" s="28"/>
      <c r="Z42" s="28"/>
    </row>
    <row r="43" spans="1:26" ht="24">
      <c r="A43" s="67"/>
      <c r="B43" s="68" t="s">
        <v>76</v>
      </c>
      <c r="C43" s="69" t="s">
        <v>54</v>
      </c>
      <c r="D43" s="70"/>
      <c r="E43" s="71"/>
      <c r="F43" s="70"/>
      <c r="G43" s="70">
        <v>413.73</v>
      </c>
      <c r="H43" s="70"/>
      <c r="I43" s="70"/>
      <c r="J43" s="70">
        <v>5200.82</v>
      </c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28"/>
      <c r="W43" s="28"/>
      <c r="X43" s="28"/>
      <c r="Y43" s="28"/>
      <c r="Z43" s="28"/>
    </row>
    <row r="44" spans="1:26">
      <c r="A44" s="67"/>
      <c r="B44" s="68" t="s">
        <v>55</v>
      </c>
      <c r="C44" s="69" t="s">
        <v>56</v>
      </c>
      <c r="D44" s="70"/>
      <c r="E44" s="71"/>
      <c r="F44" s="70"/>
      <c r="G44" s="70">
        <v>2397.31</v>
      </c>
      <c r="H44" s="70"/>
      <c r="I44" s="70"/>
      <c r="J44" s="70">
        <v>22433.99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28"/>
      <c r="W44" s="28"/>
      <c r="X44" s="28"/>
      <c r="Y44" s="28"/>
      <c r="Z44" s="28"/>
    </row>
    <row r="45" spans="1:26" ht="72">
      <c r="A45" s="62">
        <v>5</v>
      </c>
      <c r="B45" s="63" t="s">
        <v>77</v>
      </c>
      <c r="C45" s="64">
        <v>2</v>
      </c>
      <c r="D45" s="65">
        <v>3070</v>
      </c>
      <c r="E45" s="66" t="s">
        <v>78</v>
      </c>
      <c r="F45" s="65"/>
      <c r="G45" s="65">
        <v>6140</v>
      </c>
      <c r="H45" s="65" t="s">
        <v>79</v>
      </c>
      <c r="I45" s="65"/>
      <c r="J45" s="65">
        <v>43639.66</v>
      </c>
      <c r="K45" s="66" t="s">
        <v>80</v>
      </c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28"/>
      <c r="W45" s="28"/>
      <c r="X45" s="28"/>
      <c r="Y45" s="28"/>
      <c r="Z45" s="28"/>
    </row>
    <row r="46" spans="1:26" ht="48">
      <c r="A46" s="62">
        <v>6</v>
      </c>
      <c r="B46" s="63" t="s">
        <v>81</v>
      </c>
      <c r="C46" s="64">
        <v>4</v>
      </c>
      <c r="D46" s="65">
        <v>551.03</v>
      </c>
      <c r="E46" s="66" t="s">
        <v>82</v>
      </c>
      <c r="F46" s="65" t="s">
        <v>83</v>
      </c>
      <c r="G46" s="65">
        <v>2204.12</v>
      </c>
      <c r="H46" s="65" t="s">
        <v>84</v>
      </c>
      <c r="I46" s="65" t="s">
        <v>85</v>
      </c>
      <c r="J46" s="65">
        <v>12246.64</v>
      </c>
      <c r="K46" s="66" t="s">
        <v>86</v>
      </c>
      <c r="L46" s="66"/>
      <c r="M46" s="66"/>
      <c r="N46" s="66"/>
      <c r="O46" s="66"/>
      <c r="P46" s="66"/>
      <c r="Q46" s="66"/>
      <c r="R46" s="66"/>
      <c r="S46" s="66"/>
      <c r="T46" s="66"/>
      <c r="U46" s="66" t="s">
        <v>87</v>
      </c>
      <c r="V46" s="28"/>
      <c r="W46" s="28"/>
      <c r="X46" s="28"/>
      <c r="Y46" s="28"/>
      <c r="Z46" s="28"/>
    </row>
    <row r="47" spans="1:26" ht="24">
      <c r="A47" s="67"/>
      <c r="B47" s="68" t="s">
        <v>88</v>
      </c>
      <c r="C47" s="69" t="s">
        <v>52</v>
      </c>
      <c r="D47" s="70"/>
      <c r="E47" s="71"/>
      <c r="F47" s="70"/>
      <c r="G47" s="70">
        <v>348.87</v>
      </c>
      <c r="H47" s="70"/>
      <c r="I47" s="70"/>
      <c r="J47" s="70">
        <v>4385.7299999999996</v>
      </c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28"/>
      <c r="W47" s="28"/>
      <c r="X47" s="28"/>
      <c r="Y47" s="28"/>
      <c r="Z47" s="28"/>
    </row>
    <row r="48" spans="1:26" ht="24">
      <c r="A48" s="67"/>
      <c r="B48" s="68" t="s">
        <v>89</v>
      </c>
      <c r="C48" s="69" t="s">
        <v>54</v>
      </c>
      <c r="D48" s="70"/>
      <c r="E48" s="71"/>
      <c r="F48" s="70"/>
      <c r="G48" s="70">
        <v>238.84</v>
      </c>
      <c r="H48" s="70"/>
      <c r="I48" s="70"/>
      <c r="J48" s="70">
        <v>3002.54</v>
      </c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28"/>
      <c r="W48" s="28"/>
      <c r="X48" s="28"/>
      <c r="Y48" s="28"/>
      <c r="Z48" s="28"/>
    </row>
    <row r="49" spans="1:26">
      <c r="A49" s="67"/>
      <c r="B49" s="68" t="s">
        <v>55</v>
      </c>
      <c r="C49" s="69" t="s">
        <v>56</v>
      </c>
      <c r="D49" s="70"/>
      <c r="E49" s="71"/>
      <c r="F49" s="70"/>
      <c r="G49" s="70">
        <v>2791.83</v>
      </c>
      <c r="H49" s="70"/>
      <c r="I49" s="70"/>
      <c r="J49" s="70">
        <v>19634.91</v>
      </c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28"/>
      <c r="W49" s="28"/>
      <c r="X49" s="28"/>
      <c r="Y49" s="28"/>
      <c r="Z49" s="28"/>
    </row>
    <row r="50" spans="1:26" ht="60">
      <c r="A50" s="62">
        <v>7</v>
      </c>
      <c r="B50" s="63" t="s">
        <v>90</v>
      </c>
      <c r="C50" s="64">
        <v>2</v>
      </c>
      <c r="D50" s="65">
        <v>664.31</v>
      </c>
      <c r="E50" s="66" t="s">
        <v>91</v>
      </c>
      <c r="F50" s="65" t="s">
        <v>92</v>
      </c>
      <c r="G50" s="65">
        <v>1328.62</v>
      </c>
      <c r="H50" s="65" t="s">
        <v>93</v>
      </c>
      <c r="I50" s="65" t="s">
        <v>94</v>
      </c>
      <c r="J50" s="65">
        <v>9183.7199999999993</v>
      </c>
      <c r="K50" s="66" t="s">
        <v>95</v>
      </c>
      <c r="L50" s="66"/>
      <c r="M50" s="66"/>
      <c r="N50" s="66"/>
      <c r="O50" s="66"/>
      <c r="P50" s="66"/>
      <c r="Q50" s="66"/>
      <c r="R50" s="66"/>
      <c r="S50" s="66"/>
      <c r="T50" s="66"/>
      <c r="U50" s="66" t="s">
        <v>96</v>
      </c>
      <c r="V50" s="28"/>
      <c r="W50" s="28"/>
      <c r="X50" s="28"/>
      <c r="Y50" s="28"/>
      <c r="Z50" s="28"/>
    </row>
    <row r="51" spans="1:26" ht="24">
      <c r="A51" s="67"/>
      <c r="B51" s="68" t="s">
        <v>97</v>
      </c>
      <c r="C51" s="69" t="s">
        <v>52</v>
      </c>
      <c r="D51" s="70"/>
      <c r="E51" s="71"/>
      <c r="F51" s="70"/>
      <c r="G51" s="70">
        <v>366.94</v>
      </c>
      <c r="H51" s="70"/>
      <c r="I51" s="70"/>
      <c r="J51" s="70">
        <v>4612.1899999999996</v>
      </c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28"/>
      <c r="W51" s="28"/>
      <c r="X51" s="28"/>
      <c r="Y51" s="28"/>
      <c r="Z51" s="28"/>
    </row>
    <row r="52" spans="1:26" ht="24">
      <c r="A52" s="67"/>
      <c r="B52" s="68" t="s">
        <v>98</v>
      </c>
      <c r="C52" s="69" t="s">
        <v>54</v>
      </c>
      <c r="D52" s="70"/>
      <c r="E52" s="71"/>
      <c r="F52" s="70"/>
      <c r="G52" s="70">
        <v>251.21</v>
      </c>
      <c r="H52" s="70"/>
      <c r="I52" s="70"/>
      <c r="J52" s="70">
        <v>3157.58</v>
      </c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28"/>
      <c r="W52" s="28"/>
      <c r="X52" s="28"/>
      <c r="Y52" s="28"/>
      <c r="Z52" s="28"/>
    </row>
    <row r="53" spans="1:26">
      <c r="A53" s="67"/>
      <c r="B53" s="68" t="s">
        <v>55</v>
      </c>
      <c r="C53" s="69" t="s">
        <v>56</v>
      </c>
      <c r="D53" s="70"/>
      <c r="E53" s="71"/>
      <c r="F53" s="70"/>
      <c r="G53" s="70">
        <v>1946.77</v>
      </c>
      <c r="H53" s="70"/>
      <c r="I53" s="70"/>
      <c r="J53" s="70">
        <v>16953.490000000002</v>
      </c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28"/>
      <c r="W53" s="28"/>
      <c r="X53" s="28"/>
      <c r="Y53" s="28"/>
      <c r="Z53" s="28"/>
    </row>
    <row r="54" spans="1:26" ht="60">
      <c r="A54" s="62">
        <v>8</v>
      </c>
      <c r="B54" s="63" t="s">
        <v>99</v>
      </c>
      <c r="C54" s="64">
        <v>2</v>
      </c>
      <c r="D54" s="65">
        <v>158.46</v>
      </c>
      <c r="E54" s="66" t="s">
        <v>100</v>
      </c>
      <c r="F54" s="65" t="s">
        <v>101</v>
      </c>
      <c r="G54" s="65">
        <v>316.92</v>
      </c>
      <c r="H54" s="65" t="s">
        <v>102</v>
      </c>
      <c r="I54" s="65" t="s">
        <v>103</v>
      </c>
      <c r="J54" s="65">
        <v>2311.14</v>
      </c>
      <c r="K54" s="66" t="s">
        <v>104</v>
      </c>
      <c r="L54" s="66"/>
      <c r="M54" s="66"/>
      <c r="N54" s="66"/>
      <c r="O54" s="66"/>
      <c r="P54" s="66"/>
      <c r="Q54" s="66"/>
      <c r="R54" s="66"/>
      <c r="S54" s="66"/>
      <c r="T54" s="66"/>
      <c r="U54" s="66" t="s">
        <v>105</v>
      </c>
      <c r="V54" s="28"/>
      <c r="W54" s="28"/>
      <c r="X54" s="28"/>
      <c r="Y54" s="28"/>
      <c r="Z54" s="28"/>
    </row>
    <row r="55" spans="1:26" ht="24">
      <c r="A55" s="67"/>
      <c r="B55" s="68" t="s">
        <v>106</v>
      </c>
      <c r="C55" s="69" t="s">
        <v>52</v>
      </c>
      <c r="D55" s="70"/>
      <c r="E55" s="71"/>
      <c r="F55" s="70"/>
      <c r="G55" s="70">
        <v>105.64</v>
      </c>
      <c r="H55" s="70"/>
      <c r="I55" s="70"/>
      <c r="J55" s="70">
        <v>1328.11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28"/>
      <c r="W55" s="28"/>
      <c r="X55" s="28"/>
      <c r="Y55" s="28"/>
      <c r="Z55" s="28"/>
    </row>
    <row r="56" spans="1:26" ht="24">
      <c r="A56" s="67"/>
      <c r="B56" s="68" t="s">
        <v>107</v>
      </c>
      <c r="C56" s="69" t="s">
        <v>54</v>
      </c>
      <c r="D56" s="70"/>
      <c r="E56" s="71"/>
      <c r="F56" s="70"/>
      <c r="G56" s="70">
        <v>72.319999999999993</v>
      </c>
      <c r="H56" s="70"/>
      <c r="I56" s="70"/>
      <c r="J56" s="70">
        <v>909.24</v>
      </c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28"/>
      <c r="W56" s="28"/>
      <c r="X56" s="28"/>
      <c r="Y56" s="28"/>
      <c r="Z56" s="28"/>
    </row>
    <row r="57" spans="1:26">
      <c r="A57" s="67"/>
      <c r="B57" s="68" t="s">
        <v>55</v>
      </c>
      <c r="C57" s="69" t="s">
        <v>56</v>
      </c>
      <c r="D57" s="70"/>
      <c r="E57" s="71"/>
      <c r="F57" s="70"/>
      <c r="G57" s="70">
        <v>494.88</v>
      </c>
      <c r="H57" s="70"/>
      <c r="I57" s="70"/>
      <c r="J57" s="70">
        <v>4548.49</v>
      </c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8"/>
      <c r="W57" s="28"/>
      <c r="X57" s="28"/>
      <c r="Y57" s="28"/>
      <c r="Z57" s="28"/>
    </row>
    <row r="58" spans="1:26" ht="60">
      <c r="A58" s="62">
        <v>9</v>
      </c>
      <c r="B58" s="63" t="s">
        <v>108</v>
      </c>
      <c r="C58" s="64">
        <v>2</v>
      </c>
      <c r="D58" s="65">
        <v>126.27</v>
      </c>
      <c r="E58" s="66" t="s">
        <v>109</v>
      </c>
      <c r="F58" s="65" t="s">
        <v>110</v>
      </c>
      <c r="G58" s="65">
        <v>252.54</v>
      </c>
      <c r="H58" s="65" t="s">
        <v>111</v>
      </c>
      <c r="I58" s="65" t="s">
        <v>112</v>
      </c>
      <c r="J58" s="65">
        <v>1894.76</v>
      </c>
      <c r="K58" s="66" t="s">
        <v>113</v>
      </c>
      <c r="L58" s="66"/>
      <c r="M58" s="66"/>
      <c r="N58" s="66"/>
      <c r="O58" s="66"/>
      <c r="P58" s="66"/>
      <c r="Q58" s="66"/>
      <c r="R58" s="66"/>
      <c r="S58" s="66"/>
      <c r="T58" s="66"/>
      <c r="U58" s="66" t="s">
        <v>114</v>
      </c>
      <c r="V58" s="28"/>
      <c r="W58" s="28"/>
      <c r="X58" s="28"/>
      <c r="Y58" s="28"/>
      <c r="Z58" s="28"/>
    </row>
    <row r="59" spans="1:26" ht="24">
      <c r="A59" s="67"/>
      <c r="B59" s="68" t="s">
        <v>115</v>
      </c>
      <c r="C59" s="69" t="s">
        <v>52</v>
      </c>
      <c r="D59" s="70"/>
      <c r="E59" s="71"/>
      <c r="F59" s="70"/>
      <c r="G59" s="70">
        <v>95.29</v>
      </c>
      <c r="H59" s="70"/>
      <c r="I59" s="70"/>
      <c r="J59" s="70">
        <v>1198.05</v>
      </c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28"/>
      <c r="W59" s="28"/>
      <c r="X59" s="28"/>
      <c r="Y59" s="28"/>
      <c r="Z59" s="28"/>
    </row>
    <row r="60" spans="1:26">
      <c r="A60" s="67"/>
      <c r="B60" s="68" t="s">
        <v>116</v>
      </c>
      <c r="C60" s="69" t="s">
        <v>54</v>
      </c>
      <c r="D60" s="70"/>
      <c r="E60" s="71"/>
      <c r="F60" s="70"/>
      <c r="G60" s="70">
        <v>65.239999999999995</v>
      </c>
      <c r="H60" s="70"/>
      <c r="I60" s="70"/>
      <c r="J60" s="70">
        <v>820.21</v>
      </c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28"/>
      <c r="W60" s="28"/>
      <c r="X60" s="28"/>
      <c r="Y60" s="28"/>
      <c r="Z60" s="28"/>
    </row>
    <row r="61" spans="1:26">
      <c r="A61" s="67"/>
      <c r="B61" s="68" t="s">
        <v>55</v>
      </c>
      <c r="C61" s="69" t="s">
        <v>56</v>
      </c>
      <c r="D61" s="70"/>
      <c r="E61" s="71"/>
      <c r="F61" s="70"/>
      <c r="G61" s="70">
        <v>413.07</v>
      </c>
      <c r="H61" s="70"/>
      <c r="I61" s="70"/>
      <c r="J61" s="70">
        <v>3913.02</v>
      </c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28"/>
      <c r="W61" s="28"/>
      <c r="X61" s="28"/>
      <c r="Y61" s="28"/>
      <c r="Z61" s="28"/>
    </row>
    <row r="62" spans="1:26" ht="48">
      <c r="A62" s="62">
        <v>10</v>
      </c>
      <c r="B62" s="63" t="s">
        <v>117</v>
      </c>
      <c r="C62" s="64">
        <v>5.36</v>
      </c>
      <c r="D62" s="65">
        <v>331.98</v>
      </c>
      <c r="E62" s="66" t="s">
        <v>118</v>
      </c>
      <c r="F62" s="65" t="s">
        <v>119</v>
      </c>
      <c r="G62" s="65">
        <v>1779.41</v>
      </c>
      <c r="H62" s="65" t="s">
        <v>120</v>
      </c>
      <c r="I62" s="65" t="s">
        <v>121</v>
      </c>
      <c r="J62" s="65">
        <v>10365.76</v>
      </c>
      <c r="K62" s="66" t="s">
        <v>122</v>
      </c>
      <c r="L62" s="66"/>
      <c r="M62" s="66"/>
      <c r="N62" s="66"/>
      <c r="O62" s="66"/>
      <c r="P62" s="66"/>
      <c r="Q62" s="66"/>
      <c r="R62" s="66"/>
      <c r="S62" s="66"/>
      <c r="T62" s="66"/>
      <c r="U62" s="66" t="s">
        <v>123</v>
      </c>
      <c r="V62" s="28"/>
      <c r="W62" s="28"/>
      <c r="X62" s="28"/>
      <c r="Y62" s="28"/>
      <c r="Z62" s="28"/>
    </row>
    <row r="63" spans="1:26" ht="24">
      <c r="A63" s="67"/>
      <c r="B63" s="68" t="s">
        <v>124</v>
      </c>
      <c r="C63" s="69" t="s">
        <v>125</v>
      </c>
      <c r="D63" s="70"/>
      <c r="E63" s="71"/>
      <c r="F63" s="70"/>
      <c r="G63" s="70">
        <v>345.35</v>
      </c>
      <c r="H63" s="70"/>
      <c r="I63" s="70"/>
      <c r="J63" s="70">
        <v>4342.28</v>
      </c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28"/>
      <c r="W63" s="28"/>
      <c r="X63" s="28"/>
      <c r="Y63" s="28"/>
      <c r="Z63" s="28"/>
    </row>
    <row r="64" spans="1:26" ht="24">
      <c r="A64" s="67"/>
      <c r="B64" s="68" t="s">
        <v>126</v>
      </c>
      <c r="C64" s="69" t="s">
        <v>127</v>
      </c>
      <c r="D64" s="70"/>
      <c r="E64" s="71"/>
      <c r="F64" s="70"/>
      <c r="G64" s="70">
        <v>268.60000000000002</v>
      </c>
      <c r="H64" s="70"/>
      <c r="I64" s="70"/>
      <c r="J64" s="70">
        <v>3377.33</v>
      </c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28"/>
      <c r="W64" s="28"/>
      <c r="X64" s="28"/>
      <c r="Y64" s="28"/>
      <c r="Z64" s="28"/>
    </row>
    <row r="65" spans="1:26">
      <c r="A65" s="67"/>
      <c r="B65" s="68" t="s">
        <v>55</v>
      </c>
      <c r="C65" s="69" t="s">
        <v>56</v>
      </c>
      <c r="D65" s="70"/>
      <c r="E65" s="71"/>
      <c r="F65" s="70"/>
      <c r="G65" s="70">
        <v>2393.36</v>
      </c>
      <c r="H65" s="70"/>
      <c r="I65" s="70"/>
      <c r="J65" s="70">
        <v>18085.37</v>
      </c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28"/>
      <c r="W65" s="28"/>
      <c r="X65" s="28"/>
      <c r="Y65" s="28"/>
      <c r="Z65" s="28"/>
    </row>
    <row r="66" spans="1:26" ht="84">
      <c r="A66" s="62">
        <v>11</v>
      </c>
      <c r="B66" s="63" t="s">
        <v>128</v>
      </c>
      <c r="C66" s="64">
        <v>0</v>
      </c>
      <c r="D66" s="65">
        <v>730.26</v>
      </c>
      <c r="E66" s="66" t="s">
        <v>129</v>
      </c>
      <c r="F66" s="65">
        <v>58.05</v>
      </c>
      <c r="G66" s="65"/>
      <c r="H66" s="65"/>
      <c r="I66" s="65"/>
      <c r="J66" s="65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28"/>
      <c r="W66" s="28"/>
      <c r="X66" s="28"/>
      <c r="Y66" s="28"/>
      <c r="Z66" s="28"/>
    </row>
    <row r="67" spans="1:26">
      <c r="A67" s="67"/>
      <c r="B67" s="68" t="s">
        <v>55</v>
      </c>
      <c r="C67" s="69" t="s">
        <v>56</v>
      </c>
      <c r="D67" s="70"/>
      <c r="E67" s="71"/>
      <c r="F67" s="70"/>
      <c r="G67" s="70">
        <v>0</v>
      </c>
      <c r="H67" s="70"/>
      <c r="I67" s="70"/>
      <c r="J67" s="70">
        <v>0</v>
      </c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28"/>
      <c r="W67" s="28"/>
      <c r="X67" s="28"/>
      <c r="Y67" s="28"/>
      <c r="Z67" s="28"/>
    </row>
    <row r="68" spans="1:26" ht="36">
      <c r="A68" s="62">
        <v>12</v>
      </c>
      <c r="B68" s="63" t="s">
        <v>130</v>
      </c>
      <c r="C68" s="64">
        <v>21.09</v>
      </c>
      <c r="D68" s="65">
        <v>538.46</v>
      </c>
      <c r="E68" s="66" t="s">
        <v>131</v>
      </c>
      <c r="F68" s="65"/>
      <c r="G68" s="65">
        <v>11356.12</v>
      </c>
      <c r="H68" s="65" t="s">
        <v>132</v>
      </c>
      <c r="I68" s="65"/>
      <c r="J68" s="65">
        <v>38023.58</v>
      </c>
      <c r="K68" s="66" t="s">
        <v>133</v>
      </c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28"/>
      <c r="W68" s="28"/>
      <c r="X68" s="28"/>
      <c r="Y68" s="28"/>
      <c r="Z68" s="28"/>
    </row>
    <row r="69" spans="1:26" ht="60">
      <c r="A69" s="62">
        <v>13</v>
      </c>
      <c r="B69" s="63" t="s">
        <v>134</v>
      </c>
      <c r="C69" s="64">
        <v>3.6680000000000001</v>
      </c>
      <c r="D69" s="65">
        <v>1038.56</v>
      </c>
      <c r="E69" s="66" t="s">
        <v>135</v>
      </c>
      <c r="F69" s="65">
        <v>58.43</v>
      </c>
      <c r="G69" s="65">
        <v>3809.44</v>
      </c>
      <c r="H69" s="65" t="s">
        <v>136</v>
      </c>
      <c r="I69" s="65">
        <v>214.32</v>
      </c>
      <c r="J69" s="65">
        <v>29386.33</v>
      </c>
      <c r="K69" s="66" t="s">
        <v>137</v>
      </c>
      <c r="L69" s="66"/>
      <c r="M69" s="66"/>
      <c r="N69" s="66"/>
      <c r="O69" s="66"/>
      <c r="P69" s="66"/>
      <c r="Q69" s="66"/>
      <c r="R69" s="66"/>
      <c r="S69" s="66"/>
      <c r="T69" s="66"/>
      <c r="U69" s="66">
        <v>1214</v>
      </c>
      <c r="V69" s="28"/>
      <c r="W69" s="28"/>
      <c r="X69" s="28"/>
      <c r="Y69" s="28"/>
      <c r="Z69" s="28"/>
    </row>
    <row r="70" spans="1:26" ht="24">
      <c r="A70" s="67"/>
      <c r="B70" s="68" t="s">
        <v>138</v>
      </c>
      <c r="C70" s="69" t="s">
        <v>139</v>
      </c>
      <c r="D70" s="70"/>
      <c r="E70" s="71"/>
      <c r="F70" s="70"/>
      <c r="G70" s="70">
        <v>1280.94</v>
      </c>
      <c r="H70" s="70"/>
      <c r="I70" s="70"/>
      <c r="J70" s="70">
        <v>16103.29</v>
      </c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28"/>
      <c r="W70" s="28"/>
      <c r="X70" s="28"/>
      <c r="Y70" s="28"/>
      <c r="Z70" s="28"/>
    </row>
    <row r="71" spans="1:26" ht="24">
      <c r="A71" s="67"/>
      <c r="B71" s="68" t="s">
        <v>140</v>
      </c>
      <c r="C71" s="69" t="s">
        <v>127</v>
      </c>
      <c r="D71" s="70"/>
      <c r="E71" s="71"/>
      <c r="F71" s="70"/>
      <c r="G71" s="70">
        <v>896.66</v>
      </c>
      <c r="H71" s="70"/>
      <c r="I71" s="70"/>
      <c r="J71" s="70">
        <v>11272.3</v>
      </c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28"/>
      <c r="W71" s="28"/>
      <c r="X71" s="28"/>
      <c r="Y71" s="28"/>
      <c r="Z71" s="28"/>
    </row>
    <row r="72" spans="1:26">
      <c r="A72" s="67"/>
      <c r="B72" s="68" t="s">
        <v>55</v>
      </c>
      <c r="C72" s="69" t="s">
        <v>56</v>
      </c>
      <c r="D72" s="70"/>
      <c r="E72" s="71"/>
      <c r="F72" s="70"/>
      <c r="G72" s="70">
        <v>5987.04</v>
      </c>
      <c r="H72" s="70"/>
      <c r="I72" s="70"/>
      <c r="J72" s="70">
        <v>56761.919999999998</v>
      </c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28"/>
      <c r="W72" s="28"/>
      <c r="X72" s="28"/>
      <c r="Y72" s="28"/>
      <c r="Z72" s="28"/>
    </row>
    <row r="73" spans="1:26" ht="48">
      <c r="A73" s="72">
        <v>14</v>
      </c>
      <c r="B73" s="73" t="s">
        <v>141</v>
      </c>
      <c r="C73" s="74">
        <v>421.8</v>
      </c>
      <c r="D73" s="75">
        <v>19.8</v>
      </c>
      <c r="E73" s="76" t="s">
        <v>142</v>
      </c>
      <c r="F73" s="75"/>
      <c r="G73" s="75">
        <v>8351.64</v>
      </c>
      <c r="H73" s="75" t="s">
        <v>143</v>
      </c>
      <c r="I73" s="75"/>
      <c r="J73" s="75">
        <v>17268.490000000002</v>
      </c>
      <c r="K73" s="76" t="s">
        <v>144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28"/>
      <c r="W73" s="28"/>
      <c r="X73" s="28"/>
      <c r="Y73" s="28"/>
      <c r="Z73" s="28"/>
    </row>
    <row r="74" spans="1:26" ht="21" customHeight="1">
      <c r="A74" s="119" t="s">
        <v>145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28"/>
      <c r="W74" s="28"/>
      <c r="X74" s="28"/>
      <c r="Y74" s="28"/>
      <c r="Z74" s="28"/>
    </row>
    <row r="75" spans="1:26" ht="60">
      <c r="A75" s="62">
        <v>15</v>
      </c>
      <c r="B75" s="63" t="s">
        <v>146</v>
      </c>
      <c r="C75" s="64">
        <v>0.13100000000000001</v>
      </c>
      <c r="D75" s="65">
        <v>9108.2800000000007</v>
      </c>
      <c r="E75" s="66" t="s">
        <v>147</v>
      </c>
      <c r="F75" s="65" t="s">
        <v>148</v>
      </c>
      <c r="G75" s="65">
        <v>1193.18</v>
      </c>
      <c r="H75" s="65" t="s">
        <v>149</v>
      </c>
      <c r="I75" s="65" t="s">
        <v>150</v>
      </c>
      <c r="J75" s="65">
        <v>11387.84</v>
      </c>
      <c r="K75" s="66" t="s">
        <v>151</v>
      </c>
      <c r="L75" s="66"/>
      <c r="M75" s="66"/>
      <c r="N75" s="66"/>
      <c r="O75" s="66"/>
      <c r="P75" s="66"/>
      <c r="Q75" s="66"/>
      <c r="R75" s="66"/>
      <c r="S75" s="66"/>
      <c r="T75" s="66"/>
      <c r="U75" s="66" t="s">
        <v>152</v>
      </c>
      <c r="V75" s="28"/>
      <c r="W75" s="28"/>
      <c r="X75" s="28"/>
      <c r="Y75" s="28"/>
      <c r="Z75" s="28"/>
    </row>
    <row r="76" spans="1:26" ht="24">
      <c r="A76" s="67"/>
      <c r="B76" s="68" t="s">
        <v>153</v>
      </c>
      <c r="C76" s="69" t="s">
        <v>52</v>
      </c>
      <c r="D76" s="70"/>
      <c r="E76" s="71"/>
      <c r="F76" s="70"/>
      <c r="G76" s="70">
        <v>896.74</v>
      </c>
      <c r="H76" s="70"/>
      <c r="I76" s="70"/>
      <c r="J76" s="70">
        <v>11269.3</v>
      </c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28"/>
      <c r="W76" s="28"/>
      <c r="X76" s="28"/>
      <c r="Y76" s="28"/>
      <c r="Z76" s="28"/>
    </row>
    <row r="77" spans="1:26" ht="24">
      <c r="A77" s="67"/>
      <c r="B77" s="68" t="s">
        <v>154</v>
      </c>
      <c r="C77" s="69" t="s">
        <v>54</v>
      </c>
      <c r="D77" s="70"/>
      <c r="E77" s="71"/>
      <c r="F77" s="70"/>
      <c r="G77" s="70">
        <v>613.91999999999996</v>
      </c>
      <c r="H77" s="70"/>
      <c r="I77" s="70"/>
      <c r="J77" s="70">
        <v>7715.13</v>
      </c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28"/>
      <c r="W77" s="28"/>
      <c r="X77" s="28"/>
      <c r="Y77" s="28"/>
      <c r="Z77" s="28"/>
    </row>
    <row r="78" spans="1:26">
      <c r="A78" s="67"/>
      <c r="B78" s="68" t="s">
        <v>55</v>
      </c>
      <c r="C78" s="69" t="s">
        <v>56</v>
      </c>
      <c r="D78" s="70"/>
      <c r="E78" s="71"/>
      <c r="F78" s="70"/>
      <c r="G78" s="70">
        <v>2703.84</v>
      </c>
      <c r="H78" s="70"/>
      <c r="I78" s="70"/>
      <c r="J78" s="70">
        <v>30372.27</v>
      </c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28"/>
      <c r="W78" s="28"/>
      <c r="X78" s="28"/>
      <c r="Y78" s="28"/>
      <c r="Z78" s="28"/>
    </row>
    <row r="79" spans="1:26" ht="84">
      <c r="A79" s="62">
        <v>16</v>
      </c>
      <c r="B79" s="63" t="s">
        <v>155</v>
      </c>
      <c r="C79" s="64">
        <v>131</v>
      </c>
      <c r="D79" s="65">
        <v>58.91</v>
      </c>
      <c r="E79" s="66" t="s">
        <v>156</v>
      </c>
      <c r="F79" s="65"/>
      <c r="G79" s="65">
        <v>7717.21</v>
      </c>
      <c r="H79" s="65" t="s">
        <v>157</v>
      </c>
      <c r="I79" s="65"/>
      <c r="J79" s="65">
        <v>45378.400000000001</v>
      </c>
      <c r="K79" s="66" t="s">
        <v>158</v>
      </c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28"/>
      <c r="W79" s="28"/>
      <c r="X79" s="28"/>
      <c r="Y79" s="28"/>
      <c r="Z79" s="28"/>
    </row>
    <row r="80" spans="1:26" ht="48">
      <c r="A80" s="62">
        <v>17</v>
      </c>
      <c r="B80" s="63" t="s">
        <v>159</v>
      </c>
      <c r="C80" s="64">
        <v>1</v>
      </c>
      <c r="D80" s="65">
        <v>55.79</v>
      </c>
      <c r="E80" s="66" t="s">
        <v>160</v>
      </c>
      <c r="F80" s="65">
        <v>3.1</v>
      </c>
      <c r="G80" s="65">
        <v>55.79</v>
      </c>
      <c r="H80" s="65" t="s">
        <v>160</v>
      </c>
      <c r="I80" s="65">
        <v>3.1</v>
      </c>
      <c r="J80" s="65">
        <v>379.52</v>
      </c>
      <c r="K80" s="66" t="s">
        <v>161</v>
      </c>
      <c r="L80" s="66"/>
      <c r="M80" s="66"/>
      <c r="N80" s="66"/>
      <c r="O80" s="66"/>
      <c r="P80" s="66"/>
      <c r="Q80" s="66"/>
      <c r="R80" s="66"/>
      <c r="S80" s="66"/>
      <c r="T80" s="66"/>
      <c r="U80" s="66">
        <v>18.48</v>
      </c>
      <c r="V80" s="28"/>
      <c r="W80" s="28"/>
      <c r="X80" s="28"/>
      <c r="Y80" s="28"/>
      <c r="Z80" s="28"/>
    </row>
    <row r="81" spans="1:26" ht="24">
      <c r="A81" s="67"/>
      <c r="B81" s="68" t="s">
        <v>162</v>
      </c>
      <c r="C81" s="69" t="s">
        <v>52</v>
      </c>
      <c r="D81" s="70"/>
      <c r="E81" s="71"/>
      <c r="F81" s="70"/>
      <c r="G81" s="70">
        <v>24.75</v>
      </c>
      <c r="H81" s="70"/>
      <c r="I81" s="70"/>
      <c r="J81" s="70">
        <v>311.17</v>
      </c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28"/>
      <c r="W81" s="28"/>
      <c r="X81" s="28"/>
      <c r="Y81" s="28"/>
      <c r="Z81" s="28"/>
    </row>
    <row r="82" spans="1:26">
      <c r="A82" s="67"/>
      <c r="B82" s="68" t="s">
        <v>163</v>
      </c>
      <c r="C82" s="69" t="s">
        <v>54</v>
      </c>
      <c r="D82" s="70"/>
      <c r="E82" s="71"/>
      <c r="F82" s="70"/>
      <c r="G82" s="70">
        <v>16.95</v>
      </c>
      <c r="H82" s="70"/>
      <c r="I82" s="70"/>
      <c r="J82" s="70">
        <v>213.03</v>
      </c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28"/>
      <c r="W82" s="28"/>
      <c r="X82" s="28"/>
      <c r="Y82" s="28"/>
      <c r="Z82" s="28"/>
    </row>
    <row r="83" spans="1:26">
      <c r="A83" s="67"/>
      <c r="B83" s="68" t="s">
        <v>55</v>
      </c>
      <c r="C83" s="69" t="s">
        <v>56</v>
      </c>
      <c r="D83" s="70"/>
      <c r="E83" s="71"/>
      <c r="F83" s="70"/>
      <c r="G83" s="70">
        <v>97.49</v>
      </c>
      <c r="H83" s="70"/>
      <c r="I83" s="70"/>
      <c r="J83" s="70">
        <v>903.72</v>
      </c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28"/>
      <c r="W83" s="28"/>
      <c r="X83" s="28"/>
      <c r="Y83" s="28"/>
      <c r="Z83" s="28"/>
    </row>
    <row r="84" spans="1:26" ht="72">
      <c r="A84" s="62">
        <v>18</v>
      </c>
      <c r="B84" s="63" t="s">
        <v>164</v>
      </c>
      <c r="C84" s="64">
        <v>1</v>
      </c>
      <c r="D84" s="65">
        <v>437</v>
      </c>
      <c r="E84" s="66" t="s">
        <v>165</v>
      </c>
      <c r="F84" s="65"/>
      <c r="G84" s="65">
        <v>437</v>
      </c>
      <c r="H84" s="65" t="s">
        <v>165</v>
      </c>
      <c r="I84" s="65"/>
      <c r="J84" s="65">
        <v>2691.85</v>
      </c>
      <c r="K84" s="66" t="s">
        <v>166</v>
      </c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28"/>
      <c r="W84" s="28"/>
      <c r="X84" s="28"/>
      <c r="Y84" s="28"/>
      <c r="Z84" s="28"/>
    </row>
    <row r="85" spans="1:26" ht="48">
      <c r="A85" s="62">
        <v>19</v>
      </c>
      <c r="B85" s="63" t="s">
        <v>167</v>
      </c>
      <c r="C85" s="64">
        <v>2</v>
      </c>
      <c r="D85" s="65">
        <v>140.13</v>
      </c>
      <c r="E85" s="66" t="s">
        <v>168</v>
      </c>
      <c r="F85" s="65" t="s">
        <v>169</v>
      </c>
      <c r="G85" s="65">
        <v>280.26</v>
      </c>
      <c r="H85" s="65" t="s">
        <v>170</v>
      </c>
      <c r="I85" s="65" t="s">
        <v>171</v>
      </c>
      <c r="J85" s="65">
        <v>1577.86</v>
      </c>
      <c r="K85" s="66" t="s">
        <v>172</v>
      </c>
      <c r="L85" s="66"/>
      <c r="M85" s="66"/>
      <c r="N85" s="66"/>
      <c r="O85" s="66"/>
      <c r="P85" s="66"/>
      <c r="Q85" s="66"/>
      <c r="R85" s="66"/>
      <c r="S85" s="66"/>
      <c r="T85" s="66"/>
      <c r="U85" s="66" t="s">
        <v>173</v>
      </c>
      <c r="V85" s="28"/>
      <c r="W85" s="28"/>
      <c r="X85" s="28"/>
      <c r="Y85" s="28"/>
      <c r="Z85" s="28"/>
    </row>
    <row r="86" spans="1:26">
      <c r="A86" s="67"/>
      <c r="B86" s="68" t="s">
        <v>174</v>
      </c>
      <c r="C86" s="69" t="s">
        <v>52</v>
      </c>
      <c r="D86" s="70"/>
      <c r="E86" s="71"/>
      <c r="F86" s="70"/>
      <c r="G86" s="70">
        <v>42.07</v>
      </c>
      <c r="H86" s="70"/>
      <c r="I86" s="70"/>
      <c r="J86" s="70">
        <v>528.97</v>
      </c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28"/>
      <c r="W86" s="28"/>
      <c r="X86" s="28"/>
      <c r="Y86" s="28"/>
      <c r="Z86" s="28"/>
    </row>
    <row r="87" spans="1:26">
      <c r="A87" s="67"/>
      <c r="B87" s="68" t="s">
        <v>175</v>
      </c>
      <c r="C87" s="69" t="s">
        <v>54</v>
      </c>
      <c r="D87" s="70"/>
      <c r="E87" s="71"/>
      <c r="F87" s="70"/>
      <c r="G87" s="70">
        <v>28.8</v>
      </c>
      <c r="H87" s="70"/>
      <c r="I87" s="70"/>
      <c r="J87" s="70">
        <v>362.14</v>
      </c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28"/>
      <c r="W87" s="28"/>
      <c r="X87" s="28"/>
      <c r="Y87" s="28"/>
      <c r="Z87" s="28"/>
    </row>
    <row r="88" spans="1:26">
      <c r="A88" s="67"/>
      <c r="B88" s="68" t="s">
        <v>55</v>
      </c>
      <c r="C88" s="69" t="s">
        <v>56</v>
      </c>
      <c r="D88" s="70"/>
      <c r="E88" s="71"/>
      <c r="F88" s="70"/>
      <c r="G88" s="70">
        <v>351.13</v>
      </c>
      <c r="H88" s="70"/>
      <c r="I88" s="70"/>
      <c r="J88" s="70">
        <v>2468.9699999999998</v>
      </c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28"/>
      <c r="W88" s="28"/>
      <c r="X88" s="28"/>
      <c r="Y88" s="28"/>
      <c r="Z88" s="28"/>
    </row>
    <row r="89" spans="1:26" ht="60">
      <c r="A89" s="62">
        <v>20</v>
      </c>
      <c r="B89" s="63" t="s">
        <v>99</v>
      </c>
      <c r="C89" s="64">
        <v>1</v>
      </c>
      <c r="D89" s="65">
        <v>158.46</v>
      </c>
      <c r="E89" s="66" t="s">
        <v>100</v>
      </c>
      <c r="F89" s="65" t="s">
        <v>101</v>
      </c>
      <c r="G89" s="65">
        <v>158.46</v>
      </c>
      <c r="H89" s="65" t="s">
        <v>100</v>
      </c>
      <c r="I89" s="65" t="s">
        <v>101</v>
      </c>
      <c r="J89" s="65">
        <v>1155.57</v>
      </c>
      <c r="K89" s="66" t="s">
        <v>176</v>
      </c>
      <c r="L89" s="66"/>
      <c r="M89" s="66"/>
      <c r="N89" s="66"/>
      <c r="O89" s="66"/>
      <c r="P89" s="66"/>
      <c r="Q89" s="66"/>
      <c r="R89" s="66"/>
      <c r="S89" s="66"/>
      <c r="T89" s="66"/>
      <c r="U89" s="66" t="s">
        <v>177</v>
      </c>
      <c r="V89" s="28"/>
      <c r="W89" s="28"/>
      <c r="X89" s="28"/>
      <c r="Y89" s="28"/>
      <c r="Z89" s="28"/>
    </row>
    <row r="90" spans="1:26" ht="24">
      <c r="A90" s="67"/>
      <c r="B90" s="68" t="s">
        <v>178</v>
      </c>
      <c r="C90" s="69" t="s">
        <v>52</v>
      </c>
      <c r="D90" s="70"/>
      <c r="E90" s="71"/>
      <c r="F90" s="70"/>
      <c r="G90" s="70">
        <v>52.82</v>
      </c>
      <c r="H90" s="70"/>
      <c r="I90" s="70"/>
      <c r="J90" s="70">
        <v>664.05</v>
      </c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28"/>
      <c r="W90" s="28"/>
      <c r="X90" s="28"/>
      <c r="Y90" s="28"/>
      <c r="Z90" s="28"/>
    </row>
    <row r="91" spans="1:26">
      <c r="A91" s="67"/>
      <c r="B91" s="68" t="s">
        <v>179</v>
      </c>
      <c r="C91" s="69" t="s">
        <v>54</v>
      </c>
      <c r="D91" s="70"/>
      <c r="E91" s="71"/>
      <c r="F91" s="70"/>
      <c r="G91" s="70">
        <v>36.159999999999997</v>
      </c>
      <c r="H91" s="70"/>
      <c r="I91" s="70"/>
      <c r="J91" s="70">
        <v>454.62</v>
      </c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28"/>
      <c r="W91" s="28"/>
      <c r="X91" s="28"/>
      <c r="Y91" s="28"/>
      <c r="Z91" s="28"/>
    </row>
    <row r="92" spans="1:26">
      <c r="A92" s="67"/>
      <c r="B92" s="68" t="s">
        <v>55</v>
      </c>
      <c r="C92" s="69" t="s">
        <v>56</v>
      </c>
      <c r="D92" s="70"/>
      <c r="E92" s="71"/>
      <c r="F92" s="70"/>
      <c r="G92" s="70">
        <v>247.44</v>
      </c>
      <c r="H92" s="70"/>
      <c r="I92" s="70"/>
      <c r="J92" s="70">
        <v>2274.2399999999998</v>
      </c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28"/>
      <c r="W92" s="28"/>
      <c r="X92" s="28"/>
      <c r="Y92" s="28"/>
      <c r="Z92" s="28"/>
    </row>
    <row r="93" spans="1:26" ht="60">
      <c r="A93" s="62">
        <v>21</v>
      </c>
      <c r="B93" s="63" t="s">
        <v>180</v>
      </c>
      <c r="C93" s="64">
        <v>1</v>
      </c>
      <c r="D93" s="65">
        <v>88.16</v>
      </c>
      <c r="E93" s="66" t="s">
        <v>181</v>
      </c>
      <c r="F93" s="65" t="s">
        <v>182</v>
      </c>
      <c r="G93" s="65">
        <v>88.16</v>
      </c>
      <c r="H93" s="65" t="s">
        <v>181</v>
      </c>
      <c r="I93" s="65" t="s">
        <v>182</v>
      </c>
      <c r="J93" s="65">
        <v>661.96</v>
      </c>
      <c r="K93" s="66" t="s">
        <v>183</v>
      </c>
      <c r="L93" s="66"/>
      <c r="M93" s="66"/>
      <c r="N93" s="66"/>
      <c r="O93" s="66"/>
      <c r="P93" s="66"/>
      <c r="Q93" s="66"/>
      <c r="R93" s="66"/>
      <c r="S93" s="66"/>
      <c r="T93" s="66"/>
      <c r="U93" s="66" t="s">
        <v>184</v>
      </c>
      <c r="V93" s="28"/>
      <c r="W93" s="28"/>
      <c r="X93" s="28"/>
      <c r="Y93" s="28"/>
      <c r="Z93" s="28"/>
    </row>
    <row r="94" spans="1:26" ht="24">
      <c r="A94" s="67"/>
      <c r="B94" s="68" t="s">
        <v>185</v>
      </c>
      <c r="C94" s="69" t="s">
        <v>52</v>
      </c>
      <c r="D94" s="70"/>
      <c r="E94" s="71"/>
      <c r="F94" s="70"/>
      <c r="G94" s="70">
        <v>33.4</v>
      </c>
      <c r="H94" s="70"/>
      <c r="I94" s="70"/>
      <c r="J94" s="70">
        <v>419.94</v>
      </c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28"/>
      <c r="W94" s="28"/>
      <c r="X94" s="28"/>
      <c r="Y94" s="28"/>
      <c r="Z94" s="28"/>
    </row>
    <row r="95" spans="1:26">
      <c r="A95" s="67"/>
      <c r="B95" s="68" t="s">
        <v>186</v>
      </c>
      <c r="C95" s="69" t="s">
        <v>54</v>
      </c>
      <c r="D95" s="70"/>
      <c r="E95" s="71"/>
      <c r="F95" s="70"/>
      <c r="G95" s="70">
        <v>22.86</v>
      </c>
      <c r="H95" s="70"/>
      <c r="I95" s="70"/>
      <c r="J95" s="70">
        <v>287.5</v>
      </c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28"/>
      <c r="W95" s="28"/>
      <c r="X95" s="28"/>
      <c r="Y95" s="28"/>
      <c r="Z95" s="28"/>
    </row>
    <row r="96" spans="1:26">
      <c r="A96" s="67"/>
      <c r="B96" s="68" t="s">
        <v>55</v>
      </c>
      <c r="C96" s="69" t="s">
        <v>56</v>
      </c>
      <c r="D96" s="70"/>
      <c r="E96" s="71"/>
      <c r="F96" s="70"/>
      <c r="G96" s="70">
        <v>144.41999999999999</v>
      </c>
      <c r="H96" s="70"/>
      <c r="I96" s="70"/>
      <c r="J96" s="70">
        <v>1369.4</v>
      </c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28"/>
      <c r="W96" s="28"/>
      <c r="X96" s="28"/>
      <c r="Y96" s="28"/>
      <c r="Z96" s="28"/>
    </row>
    <row r="97" spans="1:26" ht="60">
      <c r="A97" s="62">
        <v>22</v>
      </c>
      <c r="B97" s="63" t="s">
        <v>180</v>
      </c>
      <c r="C97" s="64">
        <v>1</v>
      </c>
      <c r="D97" s="65">
        <v>88.16</v>
      </c>
      <c r="E97" s="66" t="s">
        <v>181</v>
      </c>
      <c r="F97" s="65" t="s">
        <v>182</v>
      </c>
      <c r="G97" s="65">
        <v>88.16</v>
      </c>
      <c r="H97" s="65" t="s">
        <v>181</v>
      </c>
      <c r="I97" s="65" t="s">
        <v>182</v>
      </c>
      <c r="J97" s="65">
        <v>661.96</v>
      </c>
      <c r="K97" s="66" t="s">
        <v>183</v>
      </c>
      <c r="L97" s="66"/>
      <c r="M97" s="66"/>
      <c r="N97" s="66"/>
      <c r="O97" s="66"/>
      <c r="P97" s="66"/>
      <c r="Q97" s="66"/>
      <c r="R97" s="66"/>
      <c r="S97" s="66"/>
      <c r="T97" s="66"/>
      <c r="U97" s="66" t="s">
        <v>184</v>
      </c>
      <c r="V97" s="28"/>
      <c r="W97" s="28"/>
      <c r="X97" s="28"/>
      <c r="Y97" s="28"/>
      <c r="Z97" s="28"/>
    </row>
    <row r="98" spans="1:26" ht="24">
      <c r="A98" s="67"/>
      <c r="B98" s="68" t="s">
        <v>185</v>
      </c>
      <c r="C98" s="69" t="s">
        <v>52</v>
      </c>
      <c r="D98" s="70"/>
      <c r="E98" s="71"/>
      <c r="F98" s="70"/>
      <c r="G98" s="70">
        <v>33.4</v>
      </c>
      <c r="H98" s="70"/>
      <c r="I98" s="70"/>
      <c r="J98" s="70">
        <v>419.94</v>
      </c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28"/>
      <c r="W98" s="28"/>
      <c r="X98" s="28"/>
      <c r="Y98" s="28"/>
      <c r="Z98" s="28"/>
    </row>
    <row r="99" spans="1:26">
      <c r="A99" s="67"/>
      <c r="B99" s="68" t="s">
        <v>186</v>
      </c>
      <c r="C99" s="69" t="s">
        <v>54</v>
      </c>
      <c r="D99" s="70"/>
      <c r="E99" s="71"/>
      <c r="F99" s="70"/>
      <c r="G99" s="70">
        <v>22.86</v>
      </c>
      <c r="H99" s="70"/>
      <c r="I99" s="70"/>
      <c r="J99" s="70">
        <v>287.5</v>
      </c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28"/>
      <c r="W99" s="28"/>
      <c r="X99" s="28"/>
      <c r="Y99" s="28"/>
      <c r="Z99" s="28"/>
    </row>
    <row r="100" spans="1:26">
      <c r="A100" s="67"/>
      <c r="B100" s="68" t="s">
        <v>55</v>
      </c>
      <c r="C100" s="69" t="s">
        <v>56</v>
      </c>
      <c r="D100" s="70"/>
      <c r="E100" s="71"/>
      <c r="F100" s="70"/>
      <c r="G100" s="70">
        <v>144.41999999999999</v>
      </c>
      <c r="H100" s="70"/>
      <c r="I100" s="70"/>
      <c r="J100" s="70">
        <v>1369.4</v>
      </c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28"/>
      <c r="W100" s="28"/>
      <c r="X100" s="28"/>
      <c r="Y100" s="28"/>
      <c r="Z100" s="28"/>
    </row>
    <row r="101" spans="1:26" ht="48">
      <c r="A101" s="62">
        <v>23</v>
      </c>
      <c r="B101" s="63" t="s">
        <v>117</v>
      </c>
      <c r="C101" s="64">
        <v>0.89080000000000004</v>
      </c>
      <c r="D101" s="65">
        <v>331.98</v>
      </c>
      <c r="E101" s="66" t="s">
        <v>118</v>
      </c>
      <c r="F101" s="65" t="s">
        <v>119</v>
      </c>
      <c r="G101" s="65">
        <v>295.73</v>
      </c>
      <c r="H101" s="65" t="s">
        <v>187</v>
      </c>
      <c r="I101" s="65" t="s">
        <v>188</v>
      </c>
      <c r="J101" s="65">
        <v>1722.73</v>
      </c>
      <c r="K101" s="66" t="s">
        <v>189</v>
      </c>
      <c r="L101" s="66"/>
      <c r="M101" s="66"/>
      <c r="N101" s="66"/>
      <c r="O101" s="66"/>
      <c r="P101" s="66"/>
      <c r="Q101" s="66"/>
      <c r="R101" s="66"/>
      <c r="S101" s="66"/>
      <c r="T101" s="66"/>
      <c r="U101" s="66" t="s">
        <v>190</v>
      </c>
      <c r="V101" s="28"/>
      <c r="W101" s="28"/>
      <c r="X101" s="28"/>
      <c r="Y101" s="28"/>
      <c r="Z101" s="28"/>
    </row>
    <row r="102" spans="1:26" ht="24">
      <c r="A102" s="67"/>
      <c r="B102" s="68" t="s">
        <v>191</v>
      </c>
      <c r="C102" s="69" t="s">
        <v>125</v>
      </c>
      <c r="D102" s="70"/>
      <c r="E102" s="71"/>
      <c r="F102" s="70"/>
      <c r="G102" s="70">
        <v>57.4</v>
      </c>
      <c r="H102" s="70"/>
      <c r="I102" s="70"/>
      <c r="J102" s="70">
        <v>721.66</v>
      </c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28"/>
      <c r="W102" s="28"/>
      <c r="X102" s="28"/>
      <c r="Y102" s="28"/>
      <c r="Z102" s="28"/>
    </row>
    <row r="103" spans="1:26">
      <c r="A103" s="67"/>
      <c r="B103" s="68" t="s">
        <v>192</v>
      </c>
      <c r="C103" s="69" t="s">
        <v>127</v>
      </c>
      <c r="D103" s="70"/>
      <c r="E103" s="71"/>
      <c r="F103" s="70"/>
      <c r="G103" s="70">
        <v>44.65</v>
      </c>
      <c r="H103" s="70"/>
      <c r="I103" s="70"/>
      <c r="J103" s="70">
        <v>561.29</v>
      </c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28"/>
      <c r="W103" s="28"/>
      <c r="X103" s="28"/>
      <c r="Y103" s="28"/>
      <c r="Z103" s="28"/>
    </row>
    <row r="104" spans="1:26">
      <c r="A104" s="67"/>
      <c r="B104" s="68" t="s">
        <v>55</v>
      </c>
      <c r="C104" s="69" t="s">
        <v>56</v>
      </c>
      <c r="D104" s="70"/>
      <c r="E104" s="71"/>
      <c r="F104" s="70"/>
      <c r="G104" s="70">
        <v>397.78</v>
      </c>
      <c r="H104" s="70"/>
      <c r="I104" s="70"/>
      <c r="J104" s="70">
        <v>3005.68</v>
      </c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28"/>
      <c r="W104" s="28"/>
      <c r="X104" s="28"/>
      <c r="Y104" s="28"/>
      <c r="Z104" s="28"/>
    </row>
    <row r="105" spans="1:26" ht="84">
      <c r="A105" s="62">
        <v>24</v>
      </c>
      <c r="B105" s="63" t="s">
        <v>128</v>
      </c>
      <c r="C105" s="64">
        <v>3.4</v>
      </c>
      <c r="D105" s="65">
        <v>730.26</v>
      </c>
      <c r="E105" s="66" t="s">
        <v>129</v>
      </c>
      <c r="F105" s="65">
        <v>58.05</v>
      </c>
      <c r="G105" s="65">
        <v>2482.88</v>
      </c>
      <c r="H105" s="65" t="s">
        <v>193</v>
      </c>
      <c r="I105" s="65">
        <v>197.37</v>
      </c>
      <c r="J105" s="65">
        <v>17363.189999999999</v>
      </c>
      <c r="K105" s="66" t="s">
        <v>194</v>
      </c>
      <c r="L105" s="66"/>
      <c r="M105" s="66"/>
      <c r="N105" s="66"/>
      <c r="O105" s="66"/>
      <c r="P105" s="66"/>
      <c r="Q105" s="66"/>
      <c r="R105" s="66"/>
      <c r="S105" s="66"/>
      <c r="T105" s="66"/>
      <c r="U105" s="66">
        <v>1180.6500000000001</v>
      </c>
      <c r="V105" s="28"/>
      <c r="W105" s="28"/>
      <c r="X105" s="28"/>
      <c r="Y105" s="28"/>
      <c r="Z105" s="28"/>
    </row>
    <row r="106" spans="1:26" ht="24">
      <c r="A106" s="67"/>
      <c r="B106" s="68" t="s">
        <v>195</v>
      </c>
      <c r="C106" s="69" t="s">
        <v>139</v>
      </c>
      <c r="D106" s="70"/>
      <c r="E106" s="71"/>
      <c r="F106" s="70"/>
      <c r="G106" s="70">
        <v>790.87</v>
      </c>
      <c r="H106" s="70"/>
      <c r="I106" s="70"/>
      <c r="J106" s="70">
        <v>9944.83</v>
      </c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28"/>
      <c r="W106" s="28"/>
      <c r="X106" s="28"/>
      <c r="Y106" s="28"/>
      <c r="Z106" s="28"/>
    </row>
    <row r="107" spans="1:26" ht="24">
      <c r="A107" s="67"/>
      <c r="B107" s="68" t="s">
        <v>196</v>
      </c>
      <c r="C107" s="69" t="s">
        <v>127</v>
      </c>
      <c r="D107" s="70"/>
      <c r="E107" s="71"/>
      <c r="F107" s="70"/>
      <c r="G107" s="70">
        <v>553.61</v>
      </c>
      <c r="H107" s="70"/>
      <c r="I107" s="70"/>
      <c r="J107" s="70">
        <v>6961.38</v>
      </c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28"/>
      <c r="W107" s="28"/>
      <c r="X107" s="28"/>
      <c r="Y107" s="28"/>
      <c r="Z107" s="28"/>
    </row>
    <row r="108" spans="1:26">
      <c r="A108" s="67"/>
      <c r="B108" s="68" t="s">
        <v>55</v>
      </c>
      <c r="C108" s="69" t="s">
        <v>56</v>
      </c>
      <c r="D108" s="70"/>
      <c r="E108" s="71"/>
      <c r="F108" s="70"/>
      <c r="G108" s="70">
        <v>3827.36</v>
      </c>
      <c r="H108" s="70"/>
      <c r="I108" s="70"/>
      <c r="J108" s="70">
        <v>34269.4</v>
      </c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28"/>
      <c r="W108" s="28"/>
      <c r="X108" s="28"/>
      <c r="Y108" s="28"/>
      <c r="Z108" s="28"/>
    </row>
    <row r="109" spans="1:26" ht="36">
      <c r="A109" s="62">
        <v>25</v>
      </c>
      <c r="B109" s="63" t="s">
        <v>130</v>
      </c>
      <c r="C109" s="64">
        <v>4.2160000000000002</v>
      </c>
      <c r="D109" s="65">
        <v>538.46</v>
      </c>
      <c r="E109" s="66" t="s">
        <v>131</v>
      </c>
      <c r="F109" s="65"/>
      <c r="G109" s="65">
        <v>2270.15</v>
      </c>
      <c r="H109" s="65" t="s">
        <v>197</v>
      </c>
      <c r="I109" s="65"/>
      <c r="J109" s="65">
        <v>7601.11</v>
      </c>
      <c r="K109" s="66" t="s">
        <v>198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28"/>
      <c r="W109" s="28"/>
      <c r="X109" s="28"/>
      <c r="Y109" s="28"/>
      <c r="Z109" s="28"/>
    </row>
    <row r="110" spans="1:26" ht="60">
      <c r="A110" s="62">
        <v>26</v>
      </c>
      <c r="B110" s="63" t="s">
        <v>134</v>
      </c>
      <c r="C110" s="64">
        <v>0.81399999999999995</v>
      </c>
      <c r="D110" s="65">
        <v>1038.56</v>
      </c>
      <c r="E110" s="66" t="s">
        <v>135</v>
      </c>
      <c r="F110" s="65">
        <v>58.43</v>
      </c>
      <c r="G110" s="65">
        <v>845.39</v>
      </c>
      <c r="H110" s="65" t="s">
        <v>199</v>
      </c>
      <c r="I110" s="65">
        <v>47.56</v>
      </c>
      <c r="J110" s="65">
        <v>6521.39</v>
      </c>
      <c r="K110" s="66" t="s">
        <v>200</v>
      </c>
      <c r="L110" s="66"/>
      <c r="M110" s="66"/>
      <c r="N110" s="66"/>
      <c r="O110" s="66"/>
      <c r="P110" s="66"/>
      <c r="Q110" s="66"/>
      <c r="R110" s="66"/>
      <c r="S110" s="66"/>
      <c r="T110" s="66"/>
      <c r="U110" s="66">
        <v>269.41000000000003</v>
      </c>
      <c r="V110" s="28"/>
      <c r="W110" s="28"/>
      <c r="X110" s="28"/>
      <c r="Y110" s="28"/>
      <c r="Z110" s="28"/>
    </row>
    <row r="111" spans="1:26" ht="24">
      <c r="A111" s="67"/>
      <c r="B111" s="68" t="s">
        <v>201</v>
      </c>
      <c r="C111" s="69" t="s">
        <v>139</v>
      </c>
      <c r="D111" s="70"/>
      <c r="E111" s="71"/>
      <c r="F111" s="70"/>
      <c r="G111" s="70">
        <v>284.27</v>
      </c>
      <c r="H111" s="70"/>
      <c r="I111" s="70"/>
      <c r="J111" s="70">
        <v>3573.63</v>
      </c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28"/>
      <c r="W111" s="28"/>
      <c r="X111" s="28"/>
      <c r="Y111" s="28"/>
      <c r="Z111" s="28"/>
    </row>
    <row r="112" spans="1:26" ht="24">
      <c r="A112" s="67"/>
      <c r="B112" s="68" t="s">
        <v>202</v>
      </c>
      <c r="C112" s="69" t="s">
        <v>127</v>
      </c>
      <c r="D112" s="70"/>
      <c r="E112" s="71"/>
      <c r="F112" s="70"/>
      <c r="G112" s="70">
        <v>198.99</v>
      </c>
      <c r="H112" s="70"/>
      <c r="I112" s="70"/>
      <c r="J112" s="70">
        <v>2501.54</v>
      </c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28"/>
      <c r="W112" s="28"/>
      <c r="X112" s="28"/>
      <c r="Y112" s="28"/>
      <c r="Z112" s="28"/>
    </row>
    <row r="113" spans="1:26">
      <c r="A113" s="67"/>
      <c r="B113" s="68" t="s">
        <v>55</v>
      </c>
      <c r="C113" s="69" t="s">
        <v>56</v>
      </c>
      <c r="D113" s="70"/>
      <c r="E113" s="71"/>
      <c r="F113" s="70"/>
      <c r="G113" s="70">
        <v>1328.65</v>
      </c>
      <c r="H113" s="70"/>
      <c r="I113" s="70"/>
      <c r="J113" s="70">
        <v>12596.56</v>
      </c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28"/>
      <c r="W113" s="28"/>
      <c r="X113" s="28"/>
      <c r="Y113" s="28"/>
      <c r="Z113" s="28"/>
    </row>
    <row r="114" spans="1:26" ht="48">
      <c r="A114" s="72">
        <v>27</v>
      </c>
      <c r="B114" s="73" t="s">
        <v>141</v>
      </c>
      <c r="C114" s="74">
        <v>93.61</v>
      </c>
      <c r="D114" s="75">
        <v>19.8</v>
      </c>
      <c r="E114" s="76" t="s">
        <v>142</v>
      </c>
      <c r="F114" s="75"/>
      <c r="G114" s="75">
        <v>1853.48</v>
      </c>
      <c r="H114" s="75" t="s">
        <v>203</v>
      </c>
      <c r="I114" s="75"/>
      <c r="J114" s="75">
        <v>3832.39</v>
      </c>
      <c r="K114" s="76" t="s">
        <v>204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28"/>
      <c r="W114" s="28"/>
      <c r="X114" s="28"/>
      <c r="Y114" s="28"/>
      <c r="Z114" s="28"/>
    </row>
    <row r="115" spans="1:26" ht="36">
      <c r="A115" s="118" t="s">
        <v>205</v>
      </c>
      <c r="B115" s="118"/>
      <c r="C115" s="118"/>
      <c r="D115" s="118"/>
      <c r="E115" s="118"/>
      <c r="F115" s="118"/>
      <c r="G115" s="77">
        <v>129952.72</v>
      </c>
      <c r="H115" s="77" t="s">
        <v>206</v>
      </c>
      <c r="I115" s="77" t="s">
        <v>207</v>
      </c>
      <c r="J115" s="77">
        <v>757558</v>
      </c>
      <c r="K115" s="77" t="s">
        <v>208</v>
      </c>
      <c r="L115" s="77"/>
      <c r="M115" s="77"/>
      <c r="N115" s="77"/>
      <c r="O115" s="77"/>
      <c r="P115" s="77"/>
      <c r="Q115" s="77"/>
      <c r="R115" s="77"/>
      <c r="S115" s="77"/>
      <c r="T115" s="77"/>
      <c r="U115" s="77" t="s">
        <v>209</v>
      </c>
      <c r="V115" s="28"/>
      <c r="W115" s="28"/>
      <c r="X115" s="28"/>
      <c r="Y115" s="28"/>
      <c r="Z115" s="28"/>
    </row>
    <row r="116" spans="1:26">
      <c r="A116" s="118" t="s">
        <v>210</v>
      </c>
      <c r="B116" s="118"/>
      <c r="C116" s="118"/>
      <c r="D116" s="118"/>
      <c r="E116" s="118"/>
      <c r="F116" s="118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28"/>
      <c r="W116" s="28"/>
      <c r="X116" s="28"/>
      <c r="Y116" s="28"/>
      <c r="Z116" s="28"/>
    </row>
    <row r="117" spans="1:26">
      <c r="A117" s="118" t="s">
        <v>211</v>
      </c>
      <c r="B117" s="118"/>
      <c r="C117" s="118"/>
      <c r="D117" s="118"/>
      <c r="E117" s="118"/>
      <c r="F117" s="118"/>
      <c r="G117" s="77">
        <v>8695.31</v>
      </c>
      <c r="H117" s="77"/>
      <c r="I117" s="77"/>
      <c r="J117" s="77">
        <v>109303.02</v>
      </c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28"/>
      <c r="W117" s="28"/>
      <c r="X117" s="28"/>
      <c r="Y117" s="28"/>
      <c r="Z117" s="28"/>
    </row>
    <row r="118" spans="1:26">
      <c r="A118" s="118" t="s">
        <v>212</v>
      </c>
      <c r="B118" s="118"/>
      <c r="C118" s="118"/>
      <c r="D118" s="118"/>
      <c r="E118" s="118"/>
      <c r="F118" s="118"/>
      <c r="G118" s="77">
        <v>109757.56</v>
      </c>
      <c r="H118" s="77"/>
      <c r="I118" s="77"/>
      <c r="J118" s="77">
        <v>598958.11</v>
      </c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28"/>
      <c r="W118" s="28"/>
      <c r="X118" s="28"/>
      <c r="Y118" s="28"/>
      <c r="Z118" s="28"/>
    </row>
    <row r="119" spans="1:26">
      <c r="A119" s="118" t="s">
        <v>213</v>
      </c>
      <c r="B119" s="118"/>
      <c r="C119" s="118"/>
      <c r="D119" s="118"/>
      <c r="E119" s="118"/>
      <c r="F119" s="118"/>
      <c r="G119" s="77">
        <v>12679.7</v>
      </c>
      <c r="H119" s="77"/>
      <c r="I119" s="77"/>
      <c r="J119" s="77">
        <v>64126.34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28"/>
      <c r="W119" s="28"/>
      <c r="X119" s="28"/>
      <c r="Y119" s="28"/>
      <c r="Z119" s="28"/>
    </row>
    <row r="120" spans="1:26">
      <c r="A120" s="123" t="s">
        <v>214</v>
      </c>
      <c r="B120" s="123"/>
      <c r="C120" s="123"/>
      <c r="D120" s="123"/>
      <c r="E120" s="123"/>
      <c r="F120" s="123"/>
      <c r="G120" s="78">
        <v>10418.08</v>
      </c>
      <c r="H120" s="78"/>
      <c r="I120" s="78"/>
      <c r="J120" s="78">
        <v>130956.76</v>
      </c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28"/>
      <c r="W120" s="28"/>
      <c r="X120" s="28"/>
      <c r="Y120" s="28"/>
      <c r="Z120" s="28"/>
    </row>
    <row r="121" spans="1:26">
      <c r="A121" s="123" t="s">
        <v>215</v>
      </c>
      <c r="B121" s="123"/>
      <c r="C121" s="123"/>
      <c r="D121" s="123"/>
      <c r="E121" s="123"/>
      <c r="F121" s="123"/>
      <c r="G121" s="78">
        <v>7206.15</v>
      </c>
      <c r="H121" s="78"/>
      <c r="I121" s="78"/>
      <c r="J121" s="78">
        <v>90582.51</v>
      </c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28"/>
      <c r="W121" s="28"/>
      <c r="X121" s="28"/>
      <c r="Y121" s="28"/>
      <c r="Z121" s="28"/>
    </row>
    <row r="122" spans="1:26">
      <c r="A122" s="123" t="s">
        <v>216</v>
      </c>
      <c r="B122" s="123"/>
      <c r="C122" s="123"/>
      <c r="D122" s="123"/>
      <c r="E122" s="123"/>
      <c r="F122" s="123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28"/>
      <c r="W122" s="28"/>
      <c r="X122" s="28"/>
      <c r="Y122" s="28"/>
      <c r="Z122" s="28"/>
    </row>
    <row r="123" spans="1:26">
      <c r="A123" s="118" t="s">
        <v>217</v>
      </c>
      <c r="B123" s="118"/>
      <c r="C123" s="118"/>
      <c r="D123" s="118"/>
      <c r="E123" s="118"/>
      <c r="F123" s="118"/>
      <c r="G123" s="77">
        <v>109811.37</v>
      </c>
      <c r="H123" s="77"/>
      <c r="I123" s="77"/>
      <c r="J123" s="77">
        <v>787652.78</v>
      </c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28"/>
      <c r="W123" s="28"/>
      <c r="X123" s="28"/>
      <c r="Y123" s="28"/>
      <c r="Z123" s="28"/>
    </row>
    <row r="124" spans="1:26">
      <c r="A124" s="118" t="s">
        <v>218</v>
      </c>
      <c r="B124" s="118"/>
      <c r="C124" s="118"/>
      <c r="D124" s="118"/>
      <c r="E124" s="118"/>
      <c r="F124" s="118"/>
      <c r="G124" s="77">
        <v>2791.14</v>
      </c>
      <c r="H124" s="77"/>
      <c r="I124" s="77"/>
      <c r="J124" s="77">
        <v>21091.03</v>
      </c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28"/>
      <c r="W124" s="28"/>
      <c r="X124" s="28"/>
      <c r="Y124" s="28"/>
      <c r="Z124" s="28"/>
    </row>
    <row r="125" spans="1:26">
      <c r="A125" s="118" t="s">
        <v>219</v>
      </c>
      <c r="B125" s="118"/>
      <c r="C125" s="118"/>
      <c r="D125" s="118"/>
      <c r="E125" s="118"/>
      <c r="F125" s="118"/>
      <c r="G125" s="77">
        <v>34974.44</v>
      </c>
      <c r="H125" s="77"/>
      <c r="I125" s="77"/>
      <c r="J125" s="77">
        <v>170353.46</v>
      </c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28"/>
      <c r="W125" s="28"/>
      <c r="X125" s="28"/>
      <c r="Y125" s="28"/>
      <c r="Z125" s="28"/>
    </row>
    <row r="126" spans="1:26">
      <c r="A126" s="118" t="s">
        <v>220</v>
      </c>
      <c r="B126" s="118"/>
      <c r="C126" s="118"/>
      <c r="D126" s="118"/>
      <c r="E126" s="118"/>
      <c r="F126" s="118"/>
      <c r="G126" s="77">
        <v>147576.95000000001</v>
      </c>
      <c r="H126" s="77"/>
      <c r="I126" s="77"/>
      <c r="J126" s="77">
        <v>979097.27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28"/>
      <c r="W126" s="28"/>
      <c r="X126" s="28"/>
      <c r="Y126" s="28"/>
      <c r="Z126" s="28"/>
    </row>
    <row r="127" spans="1:26">
      <c r="A127" s="118" t="s">
        <v>221</v>
      </c>
      <c r="B127" s="118"/>
      <c r="C127" s="118"/>
      <c r="D127" s="118"/>
      <c r="E127" s="118"/>
      <c r="F127" s="118"/>
      <c r="G127" s="77">
        <v>26563.85</v>
      </c>
      <c r="H127" s="77"/>
      <c r="I127" s="77"/>
      <c r="J127" s="77">
        <v>176237.51</v>
      </c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28"/>
      <c r="W127" s="28"/>
      <c r="X127" s="28"/>
      <c r="Y127" s="28"/>
      <c r="Z127" s="28"/>
    </row>
    <row r="128" spans="1:26">
      <c r="A128" s="123" t="s">
        <v>222</v>
      </c>
      <c r="B128" s="123"/>
      <c r="C128" s="123"/>
      <c r="D128" s="123"/>
      <c r="E128" s="123"/>
      <c r="F128" s="123"/>
      <c r="G128" s="78">
        <v>163750</v>
      </c>
      <c r="H128" s="78"/>
      <c r="I128" s="78"/>
      <c r="J128" s="78">
        <v>1048.662</v>
      </c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28"/>
      <c r="W128" s="28"/>
      <c r="X128" s="28"/>
      <c r="Y128" s="28"/>
      <c r="Z128" s="28"/>
    </row>
    <row r="129" spans="1:26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8"/>
      <c r="W129" s="28"/>
      <c r="X129" s="28"/>
      <c r="Y129" s="28"/>
      <c r="Z129" s="28"/>
    </row>
    <row r="130" spans="1:26">
      <c r="A130" s="29"/>
      <c r="B130" s="53" t="s">
        <v>39</v>
      </c>
      <c r="C130" s="54"/>
      <c r="D130" s="55"/>
      <c r="E130" s="55"/>
      <c r="F130" s="54"/>
      <c r="G130" s="56">
        <f>IF(ISBLANK(X20),"",ROUND(Y20/X20,2)*100)</f>
        <v>120</v>
      </c>
      <c r="H130" s="4"/>
      <c r="I130" s="4"/>
      <c r="J130" s="56">
        <f>IF(ISBLANK(X21),"",ROUND(Y21/X21,2)*100)</f>
        <v>120</v>
      </c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28"/>
      <c r="W130" s="28"/>
      <c r="X130" s="28"/>
      <c r="Y130" s="28"/>
      <c r="Z130" s="28"/>
    </row>
    <row r="131" spans="1:26">
      <c r="A131" s="29"/>
      <c r="B131" s="53" t="s">
        <v>40</v>
      </c>
      <c r="C131" s="54"/>
      <c r="D131" s="55"/>
      <c r="E131" s="55"/>
      <c r="F131" s="54"/>
      <c r="G131" s="22">
        <f>IF(ISBLANK(X20),"",ROUND(Z20/X20,2)*100)</f>
        <v>83</v>
      </c>
      <c r="H131" s="6"/>
      <c r="I131" s="6"/>
      <c r="J131" s="22">
        <f>IF(ISBLANK(X21),"",ROUND(Z21/X21,2)*100)</f>
        <v>83</v>
      </c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28"/>
      <c r="W131" s="28"/>
      <c r="X131" s="28"/>
      <c r="Y131" s="28"/>
      <c r="Z131" s="28"/>
    </row>
    <row r="132" spans="1:26">
      <c r="A132" s="5"/>
      <c r="B132" s="6" t="s">
        <v>508</v>
      </c>
      <c r="C132" s="6" t="s">
        <v>509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28"/>
      <c r="W132" s="28"/>
      <c r="X132" s="28"/>
      <c r="Y132" s="28"/>
      <c r="Z132" s="28"/>
    </row>
    <row r="133" spans="1:26">
      <c r="A133" s="59" t="s">
        <v>41</v>
      </c>
      <c r="B133" s="6"/>
      <c r="C133" s="6" t="s">
        <v>512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3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59" t="s">
        <v>42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23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6"/>
      <c r="W136" s="6"/>
      <c r="X136" s="6"/>
      <c r="Y136" s="6"/>
      <c r="Z136" s="6"/>
    </row>
    <row r="137" spans="1:26">
      <c r="V137" s="30"/>
      <c r="W137" s="30"/>
      <c r="X137" s="30"/>
      <c r="Y137" s="30"/>
      <c r="Z137" s="30"/>
    </row>
  </sheetData>
  <mergeCells count="44">
    <mergeCell ref="A124:F124"/>
    <mergeCell ref="A125:F125"/>
    <mergeCell ref="A126:F126"/>
    <mergeCell ref="A127:F127"/>
    <mergeCell ref="A128:F128"/>
    <mergeCell ref="A123:F123"/>
    <mergeCell ref="A30:U30"/>
    <mergeCell ref="A31:U31"/>
    <mergeCell ref="A74:U7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26:A28"/>
    <mergeCell ref="B26:B28"/>
    <mergeCell ref="C26:C28"/>
    <mergeCell ref="D26:F26"/>
    <mergeCell ref="D27:D28"/>
    <mergeCell ref="J26:U26"/>
    <mergeCell ref="G27:G28"/>
    <mergeCell ref="G21:H21"/>
    <mergeCell ref="J21:K21"/>
    <mergeCell ref="J27:J28"/>
    <mergeCell ref="G26:I26"/>
    <mergeCell ref="I2:U2"/>
    <mergeCell ref="I4:U4"/>
    <mergeCell ref="G20:H20"/>
    <mergeCell ref="J17:K17"/>
    <mergeCell ref="J20:K20"/>
    <mergeCell ref="G18:H18"/>
    <mergeCell ref="G19:H19"/>
    <mergeCell ref="J18:K18"/>
    <mergeCell ref="J19:K19"/>
    <mergeCell ref="G17:H17"/>
    <mergeCell ref="A11:U11"/>
    <mergeCell ref="A12:U12"/>
    <mergeCell ref="A13:U13"/>
    <mergeCell ref="A14:U14"/>
    <mergeCell ref="J16:U16"/>
    <mergeCell ref="G16:I16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0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W117"/>
  <sheetViews>
    <sheetView showGridLines="0" workbookViewId="0">
      <selection activeCell="J6" sqref="J6"/>
    </sheetView>
  </sheetViews>
  <sheetFormatPr defaultRowHeight="12.75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6" width="0" style="1" hidden="1" customWidth="1"/>
    <col min="17" max="16384" width="9.140625" style="1"/>
  </cols>
  <sheetData>
    <row r="1" spans="1:23">
      <c r="J1" s="104"/>
      <c r="K1" s="104"/>
      <c r="L1" s="104"/>
      <c r="M1" s="104"/>
      <c r="N1" s="104"/>
    </row>
    <row r="2" spans="1:23">
      <c r="J2" s="104" t="s">
        <v>516</v>
      </c>
      <c r="K2" s="104"/>
      <c r="L2" s="104"/>
      <c r="M2" s="104"/>
      <c r="N2" s="104"/>
    </row>
    <row r="3" spans="1:23">
      <c r="J3" s="104" t="s">
        <v>517</v>
      </c>
      <c r="K3" s="104"/>
      <c r="L3" s="104"/>
      <c r="M3" s="104"/>
      <c r="N3" s="104"/>
    </row>
    <row r="4" spans="1:23">
      <c r="J4" s="104"/>
      <c r="K4" s="104"/>
      <c r="L4" s="104"/>
      <c r="M4" s="104"/>
      <c r="N4" s="104"/>
    </row>
    <row r="5" spans="1:23" s="7" customFormat="1">
      <c r="A5" s="8" t="s">
        <v>1</v>
      </c>
      <c r="B5" s="6" t="s">
        <v>514</v>
      </c>
      <c r="C5" s="6"/>
      <c r="D5" s="6"/>
      <c r="L5" s="31"/>
    </row>
    <row r="6" spans="1:23" s="7" customFormat="1">
      <c r="A6" s="5"/>
      <c r="B6" s="6"/>
      <c r="C6" s="6"/>
      <c r="D6" s="6"/>
      <c r="L6" s="31"/>
    </row>
    <row r="7" spans="1:23" s="7" customFormat="1">
      <c r="A7" s="8" t="s">
        <v>3</v>
      </c>
      <c r="B7" s="6" t="s">
        <v>515</v>
      </c>
      <c r="C7" s="6"/>
      <c r="D7" s="6"/>
      <c r="L7" s="31"/>
    </row>
    <row r="8" spans="1:23" s="7" customFormat="1" ht="15">
      <c r="A8" s="112" t="s">
        <v>38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9"/>
      <c r="P8" s="9"/>
      <c r="Q8" s="9"/>
      <c r="R8" s="9"/>
      <c r="S8" s="9"/>
      <c r="T8" s="9"/>
      <c r="U8" s="9"/>
      <c r="V8" s="9"/>
      <c r="W8" s="9"/>
    </row>
    <row r="9" spans="1:23" s="7" customFormat="1" ht="12">
      <c r="A9" s="113" t="s">
        <v>34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0"/>
      <c r="P9" s="10"/>
      <c r="Q9" s="10"/>
      <c r="R9" s="10"/>
      <c r="S9" s="10"/>
      <c r="T9" s="10"/>
      <c r="U9" s="10"/>
      <c r="V9" s="10"/>
      <c r="W9" s="10"/>
    </row>
    <row r="10" spans="1:23" s="7" customFormat="1" ht="12">
      <c r="A10" s="113" t="s">
        <v>513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7" customFormat="1" ht="12">
      <c r="A11" s="114" t="s">
        <v>506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8"/>
      <c r="P11" s="8"/>
      <c r="Q11" s="8"/>
      <c r="R11" s="8"/>
      <c r="S11" s="8"/>
      <c r="T11" s="8"/>
      <c r="U11" s="8"/>
      <c r="V11" s="8"/>
      <c r="W11" s="8"/>
    </row>
    <row r="12" spans="1:23" s="7" customFormat="1">
      <c r="L12" s="31"/>
    </row>
    <row r="13" spans="1:23" s="7" customFormat="1" ht="12.75" customHeight="1">
      <c r="G13" s="124" t="s">
        <v>20</v>
      </c>
      <c r="H13" s="125"/>
      <c r="I13" s="125"/>
      <c r="J13" s="124" t="s">
        <v>21</v>
      </c>
      <c r="K13" s="125"/>
      <c r="L13" s="125"/>
      <c r="M13" s="133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" customFormat="1">
      <c r="D14" s="5" t="s">
        <v>5</v>
      </c>
      <c r="G14" s="105">
        <f>163750/1000</f>
        <v>163.75</v>
      </c>
      <c r="H14" s="106"/>
      <c r="I14" s="33" t="s">
        <v>6</v>
      </c>
      <c r="J14" s="107">
        <f>1048662/1000</f>
        <v>1048.662</v>
      </c>
      <c r="K14" s="108"/>
      <c r="L14" s="34"/>
      <c r="M14" s="11" t="s">
        <v>6</v>
      </c>
      <c r="N14" s="35"/>
      <c r="O14" s="35"/>
      <c r="P14" s="35"/>
      <c r="Q14" s="35"/>
      <c r="R14" s="35"/>
      <c r="S14" s="35"/>
      <c r="T14" s="35"/>
      <c r="U14" s="35"/>
      <c r="V14" s="35"/>
      <c r="W14" s="36"/>
    </row>
    <row r="15" spans="1:23" s="7" customFormat="1">
      <c r="D15" s="13" t="s">
        <v>36</v>
      </c>
      <c r="F15" s="14"/>
      <c r="G15" s="105">
        <f>0/1000</f>
        <v>0</v>
      </c>
      <c r="H15" s="106"/>
      <c r="I15" s="11" t="s">
        <v>6</v>
      </c>
      <c r="J15" s="107">
        <f>0/1000</f>
        <v>0</v>
      </c>
      <c r="K15" s="108"/>
      <c r="L15" s="34"/>
      <c r="M15" s="11" t="s">
        <v>6</v>
      </c>
      <c r="N15" s="35"/>
      <c r="O15" s="35"/>
      <c r="P15" s="35"/>
      <c r="Q15" s="35"/>
      <c r="R15" s="35"/>
      <c r="S15" s="35"/>
      <c r="T15" s="35"/>
    </row>
    <row r="16" spans="1:23" s="7" customFormat="1">
      <c r="D16" s="13" t="s">
        <v>37</v>
      </c>
      <c r="F16" s="14"/>
      <c r="G16" s="105">
        <f>0/1000</f>
        <v>0</v>
      </c>
      <c r="H16" s="106"/>
      <c r="I16" s="11" t="s">
        <v>6</v>
      </c>
      <c r="J16" s="107">
        <f>0/1000</f>
        <v>0</v>
      </c>
      <c r="K16" s="108"/>
      <c r="L16" s="34"/>
      <c r="M16" s="11" t="s">
        <v>6</v>
      </c>
      <c r="N16" s="35"/>
      <c r="O16" s="35"/>
      <c r="P16" s="35"/>
      <c r="Q16" s="35"/>
      <c r="R16" s="35"/>
      <c r="S16" s="35"/>
      <c r="T16" s="35"/>
    </row>
    <row r="17" spans="1:23" s="7" customFormat="1">
      <c r="D17" s="5" t="s">
        <v>7</v>
      </c>
      <c r="G17" s="105">
        <f>(O17+O18)/1000</f>
        <v>0.68496000000000001</v>
      </c>
      <c r="H17" s="106"/>
      <c r="I17" s="33" t="s">
        <v>8</v>
      </c>
      <c r="J17" s="107">
        <f>(P17+P18)/1000</f>
        <v>0.68496000000000001</v>
      </c>
      <c r="K17" s="108"/>
      <c r="L17" s="15">
        <v>7515.46</v>
      </c>
      <c r="M17" s="11" t="s">
        <v>8</v>
      </c>
      <c r="N17" s="35"/>
      <c r="O17" s="15">
        <v>609.22</v>
      </c>
      <c r="P17" s="16">
        <v>609.22</v>
      </c>
      <c r="Q17" s="35"/>
      <c r="R17" s="35"/>
      <c r="S17" s="35"/>
      <c r="T17" s="35"/>
      <c r="U17" s="35"/>
      <c r="V17" s="35"/>
      <c r="W17" s="36"/>
    </row>
    <row r="18" spans="1:23" s="7" customFormat="1">
      <c r="D18" s="5" t="s">
        <v>9</v>
      </c>
      <c r="G18" s="105">
        <f>8695.31/1000</f>
        <v>8.6953099999999992</v>
      </c>
      <c r="H18" s="106"/>
      <c r="I18" s="33" t="s">
        <v>6</v>
      </c>
      <c r="J18" s="107">
        <f>109303.02/1000</f>
        <v>109.30302</v>
      </c>
      <c r="K18" s="108"/>
      <c r="L18" s="16">
        <v>94473.55</v>
      </c>
      <c r="M18" s="11" t="s">
        <v>6</v>
      </c>
      <c r="N18" s="35"/>
      <c r="O18" s="15">
        <v>75.739999999999995</v>
      </c>
      <c r="P18" s="16">
        <v>75.739999999999995</v>
      </c>
      <c r="Q18" s="35"/>
      <c r="R18" s="35"/>
      <c r="S18" s="35"/>
      <c r="T18" s="35"/>
      <c r="U18" s="35"/>
      <c r="V18" s="35"/>
      <c r="W18" s="36"/>
    </row>
    <row r="19" spans="1:23" s="7" customFormat="1">
      <c r="F19" s="6"/>
      <c r="G19" s="17"/>
      <c r="H19" s="17"/>
      <c r="I19" s="18"/>
      <c r="J19" s="19"/>
      <c r="K19" s="37"/>
      <c r="L19" s="15">
        <v>1179.8499999999999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</row>
    <row r="20" spans="1:23" s="7" customFormat="1">
      <c r="B20" s="6"/>
      <c r="C20" s="6"/>
      <c r="D20" s="6"/>
      <c r="F20" s="14"/>
      <c r="G20" s="20"/>
      <c r="H20" s="20"/>
      <c r="I20" s="21"/>
      <c r="J20" s="22"/>
      <c r="K20" s="22"/>
      <c r="L20" s="16">
        <v>14829.47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1"/>
    </row>
    <row r="21" spans="1:23" s="7" customFormat="1" ht="12">
      <c r="A21" s="5" t="str">
        <f>"Составлена в базисных ценах на 01.2000 г. и текущих ценах на " &amp; IF(LEN(L21)&gt;3,MID(L21,4,LEN(L21)),L21)</f>
        <v xml:space="preserve">Составлена в базисных ценах на 01.2000 г. и текущих ценах на </v>
      </c>
      <c r="D21" s="7" t="s">
        <v>510</v>
      </c>
    </row>
    <row r="22" spans="1:23" s="7" customFormat="1" ht="13.5" thickBot="1">
      <c r="A22" s="23"/>
      <c r="L22" s="31"/>
    </row>
    <row r="23" spans="1:23" s="25" customFormat="1" ht="23.25" customHeight="1" thickBot="1">
      <c r="A23" s="136" t="s">
        <v>10</v>
      </c>
      <c r="B23" s="136" t="s">
        <v>0</v>
      </c>
      <c r="C23" s="136" t="s">
        <v>22</v>
      </c>
      <c r="D23" s="39" t="s">
        <v>23</v>
      </c>
      <c r="E23" s="136" t="s">
        <v>24</v>
      </c>
      <c r="F23" s="128" t="s">
        <v>25</v>
      </c>
      <c r="G23" s="129"/>
      <c r="H23" s="128" t="s">
        <v>26</v>
      </c>
      <c r="I23" s="132"/>
      <c r="J23" s="132"/>
      <c r="K23" s="129"/>
      <c r="L23" s="40"/>
      <c r="M23" s="136" t="s">
        <v>27</v>
      </c>
      <c r="N23" s="136" t="s">
        <v>28</v>
      </c>
    </row>
    <row r="24" spans="1:23" s="25" customFormat="1" ht="19.5" customHeight="1" thickBot="1">
      <c r="A24" s="137"/>
      <c r="B24" s="137"/>
      <c r="C24" s="137"/>
      <c r="D24" s="136" t="s">
        <v>33</v>
      </c>
      <c r="E24" s="137"/>
      <c r="F24" s="130"/>
      <c r="G24" s="131"/>
      <c r="H24" s="126" t="s">
        <v>29</v>
      </c>
      <c r="I24" s="127"/>
      <c r="J24" s="126" t="s">
        <v>30</v>
      </c>
      <c r="K24" s="127"/>
      <c r="L24" s="41"/>
      <c r="M24" s="137"/>
      <c r="N24" s="137"/>
    </row>
    <row r="25" spans="1:23" s="25" customFormat="1" ht="19.5" customHeight="1">
      <c r="A25" s="137"/>
      <c r="B25" s="137"/>
      <c r="C25" s="137"/>
      <c r="D25" s="137"/>
      <c r="E25" s="137"/>
      <c r="F25" s="79" t="s">
        <v>31</v>
      </c>
      <c r="G25" s="79" t="s">
        <v>32</v>
      </c>
      <c r="H25" s="79" t="s">
        <v>31</v>
      </c>
      <c r="I25" s="79" t="s">
        <v>32</v>
      </c>
      <c r="J25" s="79" t="s">
        <v>31</v>
      </c>
      <c r="K25" s="79" t="s">
        <v>32</v>
      </c>
      <c r="L25" s="41"/>
      <c r="M25" s="137"/>
      <c r="N25" s="137"/>
    </row>
    <row r="26" spans="1:23">
      <c r="A26" s="80">
        <v>1</v>
      </c>
      <c r="B26" s="80">
        <v>2</v>
      </c>
      <c r="C26" s="80">
        <v>3</v>
      </c>
      <c r="D26" s="80">
        <v>4</v>
      </c>
      <c r="E26" s="80">
        <v>5</v>
      </c>
      <c r="F26" s="80">
        <v>6</v>
      </c>
      <c r="G26" s="80">
        <v>7</v>
      </c>
      <c r="H26" s="80">
        <v>8</v>
      </c>
      <c r="I26" s="80">
        <v>9</v>
      </c>
      <c r="J26" s="80">
        <v>10</v>
      </c>
      <c r="K26" s="80">
        <v>11</v>
      </c>
      <c r="L26" s="81"/>
      <c r="M26" s="80">
        <v>12</v>
      </c>
      <c r="N26" s="80">
        <v>13</v>
      </c>
    </row>
    <row r="27" spans="1:23" s="6" customFormat="1" ht="17.850000000000001" customHeight="1">
      <c r="A27" s="138" t="s">
        <v>223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23" s="6" customFormat="1" ht="17.850000000000001" customHeight="1">
      <c r="A28" s="138" t="s">
        <v>224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23" ht="24">
      <c r="A29" s="82">
        <v>1</v>
      </c>
      <c r="B29" s="83" t="s">
        <v>225</v>
      </c>
      <c r="C29" s="63" t="s">
        <v>226</v>
      </c>
      <c r="D29" s="84" t="s">
        <v>227</v>
      </c>
      <c r="E29" s="85">
        <v>143.33000000000001</v>
      </c>
      <c r="F29" s="65" t="s">
        <v>228</v>
      </c>
      <c r="G29" s="65">
        <v>1565.17</v>
      </c>
      <c r="H29" s="86"/>
      <c r="I29" s="86"/>
      <c r="J29" s="65" t="s">
        <v>229</v>
      </c>
      <c r="K29" s="65">
        <v>19676.34</v>
      </c>
      <c r="L29" s="87"/>
      <c r="M29" s="86">
        <f t="shared" ref="M29:M40" si="0">IF(ISNUMBER(K29/G29),IF(NOT(K29/G29=0),K29/G29, " "), " ")</f>
        <v>12.571375633317786</v>
      </c>
      <c r="N29" s="84"/>
    </row>
    <row r="30" spans="1:23" s="6" customFormat="1" ht="24">
      <c r="A30" s="82">
        <v>2</v>
      </c>
      <c r="B30" s="83" t="s">
        <v>230</v>
      </c>
      <c r="C30" s="63" t="s">
        <v>231</v>
      </c>
      <c r="D30" s="84" t="s">
        <v>227</v>
      </c>
      <c r="E30" s="85">
        <v>1.7</v>
      </c>
      <c r="F30" s="65" t="s">
        <v>232</v>
      </c>
      <c r="G30" s="65">
        <v>19.04</v>
      </c>
      <c r="H30" s="86"/>
      <c r="I30" s="86"/>
      <c r="J30" s="65" t="s">
        <v>233</v>
      </c>
      <c r="K30" s="65">
        <v>239.36</v>
      </c>
      <c r="L30" s="87"/>
      <c r="M30" s="86">
        <f t="shared" si="0"/>
        <v>12.571428571428573</v>
      </c>
      <c r="N30" s="84"/>
    </row>
    <row r="31" spans="1:23" s="6" customFormat="1" ht="24">
      <c r="A31" s="82">
        <v>3</v>
      </c>
      <c r="B31" s="83" t="s">
        <v>234</v>
      </c>
      <c r="C31" s="63" t="s">
        <v>235</v>
      </c>
      <c r="D31" s="84" t="s">
        <v>227</v>
      </c>
      <c r="E31" s="85">
        <v>64.09</v>
      </c>
      <c r="F31" s="65" t="s">
        <v>236</v>
      </c>
      <c r="G31" s="65">
        <v>790.87</v>
      </c>
      <c r="H31" s="86"/>
      <c r="I31" s="86"/>
      <c r="J31" s="65" t="s">
        <v>237</v>
      </c>
      <c r="K31" s="65">
        <v>9944.85</v>
      </c>
      <c r="L31" s="87"/>
      <c r="M31" s="86">
        <f t="shared" si="0"/>
        <v>12.574569777586708</v>
      </c>
      <c r="N31" s="84"/>
    </row>
    <row r="32" spans="1:23" s="6" customFormat="1" ht="24">
      <c r="A32" s="82">
        <v>4</v>
      </c>
      <c r="B32" s="83" t="s">
        <v>238</v>
      </c>
      <c r="C32" s="63" t="s">
        <v>239</v>
      </c>
      <c r="D32" s="84" t="s">
        <v>227</v>
      </c>
      <c r="E32" s="85">
        <v>233.18</v>
      </c>
      <c r="F32" s="65" t="s">
        <v>240</v>
      </c>
      <c r="G32" s="65">
        <v>2924.08</v>
      </c>
      <c r="H32" s="86"/>
      <c r="I32" s="86"/>
      <c r="J32" s="65" t="s">
        <v>241</v>
      </c>
      <c r="K32" s="65">
        <v>36753.83</v>
      </c>
      <c r="L32" s="87"/>
      <c r="M32" s="86">
        <f t="shared" si="0"/>
        <v>12.569365407239202</v>
      </c>
      <c r="N32" s="84"/>
    </row>
    <row r="33" spans="1:14" s="6" customFormat="1" ht="24">
      <c r="A33" s="82">
        <v>5</v>
      </c>
      <c r="B33" s="83" t="s">
        <v>242</v>
      </c>
      <c r="C33" s="63" t="s">
        <v>243</v>
      </c>
      <c r="D33" s="84" t="s">
        <v>227</v>
      </c>
      <c r="E33" s="85">
        <v>29.48</v>
      </c>
      <c r="F33" s="65" t="s">
        <v>244</v>
      </c>
      <c r="G33" s="65">
        <v>374.99</v>
      </c>
      <c r="H33" s="86"/>
      <c r="I33" s="86"/>
      <c r="J33" s="65" t="s">
        <v>245</v>
      </c>
      <c r="K33" s="65">
        <v>4714.1499999999996</v>
      </c>
      <c r="L33" s="87"/>
      <c r="M33" s="86">
        <f t="shared" si="0"/>
        <v>12.571401904050774</v>
      </c>
      <c r="N33" s="84"/>
    </row>
    <row r="34" spans="1:14" ht="24">
      <c r="A34" s="82">
        <v>6</v>
      </c>
      <c r="B34" s="83" t="s">
        <v>246</v>
      </c>
      <c r="C34" s="63" t="s">
        <v>247</v>
      </c>
      <c r="D34" s="84" t="s">
        <v>227</v>
      </c>
      <c r="E34" s="85">
        <v>46.24</v>
      </c>
      <c r="F34" s="65" t="s">
        <v>248</v>
      </c>
      <c r="G34" s="65">
        <v>605.28</v>
      </c>
      <c r="H34" s="86"/>
      <c r="I34" s="86"/>
      <c r="J34" s="65" t="s">
        <v>249</v>
      </c>
      <c r="K34" s="65">
        <v>7606.48</v>
      </c>
      <c r="L34" s="87"/>
      <c r="M34" s="86">
        <f t="shared" si="0"/>
        <v>12.566878139043087</v>
      </c>
      <c r="N34" s="84"/>
    </row>
    <row r="35" spans="1:14" ht="24">
      <c r="A35" s="82">
        <v>7</v>
      </c>
      <c r="B35" s="83" t="s">
        <v>250</v>
      </c>
      <c r="C35" s="63" t="s">
        <v>251</v>
      </c>
      <c r="D35" s="84" t="s">
        <v>227</v>
      </c>
      <c r="E35" s="85">
        <v>18.62</v>
      </c>
      <c r="F35" s="65" t="s">
        <v>252</v>
      </c>
      <c r="G35" s="65">
        <v>247.09</v>
      </c>
      <c r="H35" s="86"/>
      <c r="I35" s="86"/>
      <c r="J35" s="65" t="s">
        <v>253</v>
      </c>
      <c r="K35" s="65">
        <v>3105.63</v>
      </c>
      <c r="L35" s="87"/>
      <c r="M35" s="86">
        <f t="shared" si="0"/>
        <v>12.568821077340241</v>
      </c>
      <c r="N35" s="84"/>
    </row>
    <row r="36" spans="1:14" ht="24">
      <c r="A36" s="82">
        <v>8</v>
      </c>
      <c r="B36" s="83" t="s">
        <v>254</v>
      </c>
      <c r="C36" s="63" t="s">
        <v>255</v>
      </c>
      <c r="D36" s="84" t="s">
        <v>227</v>
      </c>
      <c r="E36" s="85">
        <v>46.96</v>
      </c>
      <c r="F36" s="65" t="s">
        <v>256</v>
      </c>
      <c r="G36" s="65">
        <v>632.08000000000004</v>
      </c>
      <c r="H36" s="86"/>
      <c r="I36" s="86"/>
      <c r="J36" s="65" t="s">
        <v>257</v>
      </c>
      <c r="K36" s="65">
        <v>7947.06</v>
      </c>
      <c r="L36" s="87"/>
      <c r="M36" s="86">
        <f t="shared" si="0"/>
        <v>12.572870522718643</v>
      </c>
      <c r="N36" s="84"/>
    </row>
    <row r="37" spans="1:14" ht="24">
      <c r="A37" s="82">
        <v>9</v>
      </c>
      <c r="B37" s="83" t="s">
        <v>258</v>
      </c>
      <c r="C37" s="63" t="s">
        <v>259</v>
      </c>
      <c r="D37" s="84" t="s">
        <v>227</v>
      </c>
      <c r="E37" s="85">
        <v>12.86</v>
      </c>
      <c r="F37" s="65" t="s">
        <v>260</v>
      </c>
      <c r="G37" s="65">
        <v>177.85</v>
      </c>
      <c r="H37" s="86"/>
      <c r="I37" s="86"/>
      <c r="J37" s="65" t="s">
        <v>261</v>
      </c>
      <c r="K37" s="65">
        <v>2235.33</v>
      </c>
      <c r="L37" s="87"/>
      <c r="M37" s="86">
        <f t="shared" si="0"/>
        <v>12.568625245993815</v>
      </c>
      <c r="N37" s="84"/>
    </row>
    <row r="38" spans="1:14" ht="24">
      <c r="A38" s="82">
        <v>10</v>
      </c>
      <c r="B38" s="83" t="s">
        <v>262</v>
      </c>
      <c r="C38" s="63" t="s">
        <v>263</v>
      </c>
      <c r="D38" s="84" t="s">
        <v>227</v>
      </c>
      <c r="E38" s="85">
        <v>12.76</v>
      </c>
      <c r="F38" s="65" t="s">
        <v>264</v>
      </c>
      <c r="G38" s="65">
        <v>178.9</v>
      </c>
      <c r="H38" s="86"/>
      <c r="I38" s="86"/>
      <c r="J38" s="65" t="s">
        <v>265</v>
      </c>
      <c r="K38" s="65">
        <v>2249.21</v>
      </c>
      <c r="L38" s="87"/>
      <c r="M38" s="86">
        <f t="shared" si="0"/>
        <v>12.572442705422024</v>
      </c>
      <c r="N38" s="84"/>
    </row>
    <row r="39" spans="1:14" ht="24">
      <c r="A39" s="82">
        <v>11</v>
      </c>
      <c r="B39" s="83">
        <v>2</v>
      </c>
      <c r="C39" s="63" t="s">
        <v>266</v>
      </c>
      <c r="D39" s="84" t="s">
        <v>227</v>
      </c>
      <c r="E39" s="85">
        <v>75.739999999999995</v>
      </c>
      <c r="F39" s="65" t="s">
        <v>267</v>
      </c>
      <c r="G39" s="65"/>
      <c r="H39" s="86"/>
      <c r="I39" s="86"/>
      <c r="J39" s="65" t="s">
        <v>267</v>
      </c>
      <c r="K39" s="65"/>
      <c r="L39" s="87"/>
      <c r="M39" s="86" t="str">
        <f t="shared" si="0"/>
        <v xml:space="preserve"> </v>
      </c>
      <c r="N39" s="84"/>
    </row>
    <row r="40" spans="1:14" ht="24">
      <c r="A40" s="88"/>
      <c r="B40" s="89" t="s">
        <v>56</v>
      </c>
      <c r="C40" s="90" t="s">
        <v>268</v>
      </c>
      <c r="D40" s="91" t="s">
        <v>269</v>
      </c>
      <c r="E40" s="92"/>
      <c r="F40" s="93" t="s">
        <v>267</v>
      </c>
      <c r="G40" s="93">
        <v>7515.46</v>
      </c>
      <c r="H40" s="94"/>
      <c r="I40" s="94"/>
      <c r="J40" s="93" t="s">
        <v>267</v>
      </c>
      <c r="K40" s="93">
        <v>94473.55</v>
      </c>
      <c r="L40" s="95"/>
      <c r="M40" s="94">
        <f t="shared" si="0"/>
        <v>12.570561216479097</v>
      </c>
      <c r="N40" s="91"/>
    </row>
    <row r="41" spans="1:14" ht="17.850000000000001" customHeight="1">
      <c r="A41" s="138" t="s">
        <v>270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</row>
    <row r="42" spans="1:14" ht="36">
      <c r="A42" s="82">
        <v>13</v>
      </c>
      <c r="B42" s="83">
        <v>21141</v>
      </c>
      <c r="C42" s="63" t="s">
        <v>271</v>
      </c>
      <c r="D42" s="84" t="s">
        <v>272</v>
      </c>
      <c r="E42" s="85">
        <v>0.35</v>
      </c>
      <c r="F42" s="65" t="s">
        <v>273</v>
      </c>
      <c r="G42" s="65">
        <v>46.93</v>
      </c>
      <c r="H42" s="86"/>
      <c r="I42" s="86"/>
      <c r="J42" s="65" t="s">
        <v>274</v>
      </c>
      <c r="K42" s="65">
        <v>280.35000000000002</v>
      </c>
      <c r="L42" s="87"/>
      <c r="M42" s="86">
        <f t="shared" ref="M42:M61" si="1">IF(ISNUMBER(K42/G42),IF(NOT(K42/G42=0),K42/G42, " "), " ")</f>
        <v>5.9737907521841045</v>
      </c>
      <c r="N42" s="84" t="s">
        <v>275</v>
      </c>
    </row>
    <row r="43" spans="1:14" ht="24">
      <c r="A43" s="82">
        <v>14</v>
      </c>
      <c r="B43" s="83">
        <v>30101</v>
      </c>
      <c r="C43" s="63" t="s">
        <v>276</v>
      </c>
      <c r="D43" s="84" t="s">
        <v>272</v>
      </c>
      <c r="E43" s="85">
        <v>0.06</v>
      </c>
      <c r="F43" s="65" t="s">
        <v>277</v>
      </c>
      <c r="G43" s="65">
        <v>6.7</v>
      </c>
      <c r="H43" s="86"/>
      <c r="I43" s="86"/>
      <c r="J43" s="65" t="s">
        <v>278</v>
      </c>
      <c r="K43" s="65">
        <v>31.44</v>
      </c>
      <c r="L43" s="87"/>
      <c r="M43" s="86">
        <f t="shared" si="1"/>
        <v>4.6925373134328359</v>
      </c>
      <c r="N43" s="84" t="s">
        <v>275</v>
      </c>
    </row>
    <row r="44" spans="1:14" ht="24">
      <c r="A44" s="82">
        <v>15</v>
      </c>
      <c r="B44" s="83">
        <v>30401</v>
      </c>
      <c r="C44" s="63" t="s">
        <v>279</v>
      </c>
      <c r="D44" s="84" t="s">
        <v>272</v>
      </c>
      <c r="E44" s="85">
        <v>0.06</v>
      </c>
      <c r="F44" s="65" t="s">
        <v>280</v>
      </c>
      <c r="G44" s="65">
        <v>0.14000000000000001</v>
      </c>
      <c r="H44" s="86"/>
      <c r="I44" s="86"/>
      <c r="J44" s="65" t="s">
        <v>281</v>
      </c>
      <c r="K44" s="65">
        <v>0.54</v>
      </c>
      <c r="L44" s="87"/>
      <c r="M44" s="86">
        <f t="shared" si="1"/>
        <v>3.8571428571428572</v>
      </c>
      <c r="N44" s="84" t="s">
        <v>275</v>
      </c>
    </row>
    <row r="45" spans="1:14" ht="24">
      <c r="A45" s="82">
        <v>16</v>
      </c>
      <c r="B45" s="83">
        <v>40102</v>
      </c>
      <c r="C45" s="63" t="s">
        <v>282</v>
      </c>
      <c r="D45" s="84" t="s">
        <v>272</v>
      </c>
      <c r="E45" s="85">
        <v>10.64</v>
      </c>
      <c r="F45" s="65" t="s">
        <v>283</v>
      </c>
      <c r="G45" s="65">
        <v>331.54</v>
      </c>
      <c r="H45" s="86"/>
      <c r="I45" s="86"/>
      <c r="J45" s="65" t="s">
        <v>284</v>
      </c>
      <c r="K45" s="65">
        <v>2447.1999999999998</v>
      </c>
      <c r="L45" s="87"/>
      <c r="M45" s="86">
        <f t="shared" si="1"/>
        <v>7.3813114556312955</v>
      </c>
      <c r="N45" s="84" t="s">
        <v>275</v>
      </c>
    </row>
    <row r="46" spans="1:14" ht="36">
      <c r="A46" s="82">
        <v>17</v>
      </c>
      <c r="B46" s="83">
        <v>40202</v>
      </c>
      <c r="C46" s="63" t="s">
        <v>285</v>
      </c>
      <c r="D46" s="84" t="s">
        <v>272</v>
      </c>
      <c r="E46" s="85">
        <v>109.46</v>
      </c>
      <c r="F46" s="65" t="s">
        <v>286</v>
      </c>
      <c r="G46" s="65">
        <v>3790.6</v>
      </c>
      <c r="H46" s="86"/>
      <c r="I46" s="86"/>
      <c r="J46" s="65" t="s">
        <v>287</v>
      </c>
      <c r="K46" s="65">
        <v>11602.76</v>
      </c>
      <c r="L46" s="87"/>
      <c r="M46" s="86">
        <f t="shared" si="1"/>
        <v>3.060929668126418</v>
      </c>
      <c r="N46" s="84" t="s">
        <v>275</v>
      </c>
    </row>
    <row r="47" spans="1:14" ht="24">
      <c r="A47" s="82">
        <v>18</v>
      </c>
      <c r="B47" s="83">
        <v>40504</v>
      </c>
      <c r="C47" s="63" t="s">
        <v>288</v>
      </c>
      <c r="D47" s="84" t="s">
        <v>272</v>
      </c>
      <c r="E47" s="85">
        <v>6.65</v>
      </c>
      <c r="F47" s="65" t="s">
        <v>289</v>
      </c>
      <c r="G47" s="65">
        <v>8.59</v>
      </c>
      <c r="H47" s="86"/>
      <c r="I47" s="86"/>
      <c r="J47" s="65" t="s">
        <v>290</v>
      </c>
      <c r="K47" s="65">
        <v>33.25</v>
      </c>
      <c r="L47" s="87"/>
      <c r="M47" s="86">
        <f t="shared" si="1"/>
        <v>3.8707799767171132</v>
      </c>
      <c r="N47" s="84" t="s">
        <v>275</v>
      </c>
    </row>
    <row r="48" spans="1:14" ht="72">
      <c r="A48" s="82">
        <v>19</v>
      </c>
      <c r="B48" s="83">
        <v>41401</v>
      </c>
      <c r="C48" s="63" t="s">
        <v>291</v>
      </c>
      <c r="D48" s="84" t="s">
        <v>272</v>
      </c>
      <c r="E48" s="85">
        <v>0.24</v>
      </c>
      <c r="F48" s="65" t="s">
        <v>292</v>
      </c>
      <c r="G48" s="65">
        <v>0.78</v>
      </c>
      <c r="H48" s="86"/>
      <c r="I48" s="86"/>
      <c r="J48" s="65" t="s">
        <v>293</v>
      </c>
      <c r="K48" s="65">
        <v>1.92</v>
      </c>
      <c r="L48" s="87"/>
      <c r="M48" s="86">
        <f t="shared" si="1"/>
        <v>2.4615384615384612</v>
      </c>
      <c r="N48" s="84" t="s">
        <v>275</v>
      </c>
    </row>
    <row r="49" spans="1:14" ht="72">
      <c r="A49" s="82">
        <v>20</v>
      </c>
      <c r="B49" s="83">
        <v>42901</v>
      </c>
      <c r="C49" s="63" t="s">
        <v>294</v>
      </c>
      <c r="D49" s="84" t="s">
        <v>272</v>
      </c>
      <c r="E49" s="85">
        <v>1.57</v>
      </c>
      <c r="F49" s="65" t="s">
        <v>295</v>
      </c>
      <c r="G49" s="65">
        <v>14.19</v>
      </c>
      <c r="H49" s="86"/>
      <c r="I49" s="86"/>
      <c r="J49" s="65" t="s">
        <v>296</v>
      </c>
      <c r="K49" s="65">
        <v>56.52</v>
      </c>
      <c r="L49" s="87"/>
      <c r="M49" s="86">
        <f t="shared" si="1"/>
        <v>3.9830866807610996</v>
      </c>
      <c r="N49" s="84" t="s">
        <v>275</v>
      </c>
    </row>
    <row r="50" spans="1:14" ht="48">
      <c r="A50" s="82">
        <v>21</v>
      </c>
      <c r="B50" s="83">
        <v>50101</v>
      </c>
      <c r="C50" s="63" t="s">
        <v>297</v>
      </c>
      <c r="D50" s="84" t="s">
        <v>272</v>
      </c>
      <c r="E50" s="85">
        <v>5.32</v>
      </c>
      <c r="F50" s="65" t="s">
        <v>298</v>
      </c>
      <c r="G50" s="65">
        <v>333.83</v>
      </c>
      <c r="H50" s="86"/>
      <c r="I50" s="86"/>
      <c r="J50" s="65" t="s">
        <v>299</v>
      </c>
      <c r="K50" s="65">
        <v>2197.16</v>
      </c>
      <c r="L50" s="87"/>
      <c r="M50" s="86">
        <f t="shared" si="1"/>
        <v>6.5816733067729078</v>
      </c>
      <c r="N50" s="84" t="s">
        <v>275</v>
      </c>
    </row>
    <row r="51" spans="1:14" ht="36">
      <c r="A51" s="82">
        <v>22</v>
      </c>
      <c r="B51" s="83">
        <v>70117</v>
      </c>
      <c r="C51" s="63" t="s">
        <v>300</v>
      </c>
      <c r="D51" s="84" t="s">
        <v>272</v>
      </c>
      <c r="E51" s="85">
        <v>0.14000000000000001</v>
      </c>
      <c r="F51" s="65" t="s">
        <v>301</v>
      </c>
      <c r="G51" s="65">
        <v>17.07</v>
      </c>
      <c r="H51" s="86"/>
      <c r="I51" s="86"/>
      <c r="J51" s="65" t="s">
        <v>302</v>
      </c>
      <c r="K51" s="65">
        <v>120.68</v>
      </c>
      <c r="L51" s="87"/>
      <c r="M51" s="86">
        <f t="shared" si="1"/>
        <v>7.0697129466900996</v>
      </c>
      <c r="N51" s="84" t="s">
        <v>275</v>
      </c>
    </row>
    <row r="52" spans="1:14" ht="24">
      <c r="A52" s="82">
        <v>23</v>
      </c>
      <c r="B52" s="83">
        <v>121011</v>
      </c>
      <c r="C52" s="63" t="s">
        <v>303</v>
      </c>
      <c r="D52" s="84" t="s">
        <v>272</v>
      </c>
      <c r="E52" s="85">
        <v>1.03</v>
      </c>
      <c r="F52" s="65" t="s">
        <v>304</v>
      </c>
      <c r="G52" s="65">
        <v>33.21</v>
      </c>
      <c r="H52" s="86"/>
      <c r="I52" s="86"/>
      <c r="J52" s="65" t="s">
        <v>305</v>
      </c>
      <c r="K52" s="65">
        <v>112.27</v>
      </c>
      <c r="L52" s="87"/>
      <c r="M52" s="86">
        <f t="shared" si="1"/>
        <v>3.3806082505269495</v>
      </c>
      <c r="N52" s="84" t="s">
        <v>275</v>
      </c>
    </row>
    <row r="53" spans="1:14" ht="24">
      <c r="A53" s="82">
        <v>24</v>
      </c>
      <c r="B53" s="83">
        <v>150101</v>
      </c>
      <c r="C53" s="63" t="s">
        <v>306</v>
      </c>
      <c r="D53" s="84" t="s">
        <v>272</v>
      </c>
      <c r="E53" s="85">
        <v>9.9700000000000006</v>
      </c>
      <c r="F53" s="65" t="s">
        <v>307</v>
      </c>
      <c r="G53" s="65">
        <v>1292.9100000000001</v>
      </c>
      <c r="H53" s="86"/>
      <c r="I53" s="86"/>
      <c r="J53" s="65" t="s">
        <v>308</v>
      </c>
      <c r="K53" s="65">
        <v>7706.81</v>
      </c>
      <c r="L53" s="87"/>
      <c r="M53" s="86">
        <f t="shared" si="1"/>
        <v>5.9608248060576532</v>
      </c>
      <c r="N53" s="84" t="s">
        <v>275</v>
      </c>
    </row>
    <row r="54" spans="1:14" ht="36">
      <c r="A54" s="82">
        <v>25</v>
      </c>
      <c r="B54" s="83">
        <v>150202</v>
      </c>
      <c r="C54" s="63" t="s">
        <v>309</v>
      </c>
      <c r="D54" s="84" t="s">
        <v>272</v>
      </c>
      <c r="E54" s="85">
        <v>20.05</v>
      </c>
      <c r="F54" s="65" t="s">
        <v>310</v>
      </c>
      <c r="G54" s="65">
        <v>2250.83</v>
      </c>
      <c r="H54" s="86"/>
      <c r="I54" s="86"/>
      <c r="J54" s="65" t="s">
        <v>311</v>
      </c>
      <c r="K54" s="65">
        <v>13694.15</v>
      </c>
      <c r="L54" s="87"/>
      <c r="M54" s="86">
        <f t="shared" si="1"/>
        <v>6.0840445524539835</v>
      </c>
      <c r="N54" s="84" t="s">
        <v>275</v>
      </c>
    </row>
    <row r="55" spans="1:14" ht="24">
      <c r="A55" s="82">
        <v>26</v>
      </c>
      <c r="B55" s="83">
        <v>150701</v>
      </c>
      <c r="C55" s="63" t="s">
        <v>312</v>
      </c>
      <c r="D55" s="84" t="s">
        <v>272</v>
      </c>
      <c r="E55" s="85">
        <v>29.02</v>
      </c>
      <c r="F55" s="65" t="s">
        <v>313</v>
      </c>
      <c r="G55" s="65">
        <v>3756.93</v>
      </c>
      <c r="H55" s="86"/>
      <c r="I55" s="86"/>
      <c r="J55" s="65" t="s">
        <v>314</v>
      </c>
      <c r="K55" s="65">
        <v>21213.62</v>
      </c>
      <c r="L55" s="87"/>
      <c r="M55" s="86">
        <f t="shared" si="1"/>
        <v>5.6465305448863834</v>
      </c>
      <c r="N55" s="84" t="s">
        <v>275</v>
      </c>
    </row>
    <row r="56" spans="1:14" ht="36">
      <c r="A56" s="82">
        <v>27</v>
      </c>
      <c r="B56" s="83">
        <v>151700</v>
      </c>
      <c r="C56" s="63" t="s">
        <v>315</v>
      </c>
      <c r="D56" s="84" t="s">
        <v>272</v>
      </c>
      <c r="E56" s="85">
        <v>0.18</v>
      </c>
      <c r="F56" s="65" t="s">
        <v>316</v>
      </c>
      <c r="G56" s="65">
        <v>6.65</v>
      </c>
      <c r="H56" s="86"/>
      <c r="I56" s="86"/>
      <c r="J56" s="65" t="s">
        <v>317</v>
      </c>
      <c r="K56" s="65">
        <v>41.4</v>
      </c>
      <c r="L56" s="87"/>
      <c r="M56" s="86">
        <f t="shared" si="1"/>
        <v>6.2255639097744355</v>
      </c>
      <c r="N56" s="84" t="s">
        <v>318</v>
      </c>
    </row>
    <row r="57" spans="1:14" ht="24">
      <c r="A57" s="82">
        <v>28</v>
      </c>
      <c r="B57" s="83">
        <v>330301</v>
      </c>
      <c r="C57" s="63" t="s">
        <v>319</v>
      </c>
      <c r="D57" s="84" t="s">
        <v>272</v>
      </c>
      <c r="E57" s="85">
        <v>20.53</v>
      </c>
      <c r="F57" s="65" t="s">
        <v>320</v>
      </c>
      <c r="G57" s="65">
        <v>38.19</v>
      </c>
      <c r="H57" s="86"/>
      <c r="I57" s="86"/>
      <c r="J57" s="65" t="s">
        <v>321</v>
      </c>
      <c r="K57" s="65">
        <v>205.3</v>
      </c>
      <c r="L57" s="87"/>
      <c r="M57" s="86">
        <f t="shared" si="1"/>
        <v>5.375752814873004</v>
      </c>
      <c r="N57" s="84" t="s">
        <v>275</v>
      </c>
    </row>
    <row r="58" spans="1:14" ht="24">
      <c r="A58" s="82">
        <v>29</v>
      </c>
      <c r="B58" s="83">
        <v>332101</v>
      </c>
      <c r="C58" s="63" t="s">
        <v>322</v>
      </c>
      <c r="D58" s="84" t="s">
        <v>272</v>
      </c>
      <c r="E58" s="85">
        <v>7.86</v>
      </c>
      <c r="F58" s="65" t="s">
        <v>323</v>
      </c>
      <c r="G58" s="65">
        <v>15.64</v>
      </c>
      <c r="H58" s="86"/>
      <c r="I58" s="86"/>
      <c r="J58" s="65" t="s">
        <v>324</v>
      </c>
      <c r="K58" s="65">
        <v>102.18</v>
      </c>
      <c r="L58" s="87"/>
      <c r="M58" s="86">
        <f t="shared" si="1"/>
        <v>6.5332480818414327</v>
      </c>
      <c r="N58" s="84" t="s">
        <v>275</v>
      </c>
    </row>
    <row r="59" spans="1:14" ht="36">
      <c r="A59" s="82">
        <v>30</v>
      </c>
      <c r="B59" s="83">
        <v>340101</v>
      </c>
      <c r="C59" s="63" t="s">
        <v>325</v>
      </c>
      <c r="D59" s="84" t="s">
        <v>272</v>
      </c>
      <c r="E59" s="85">
        <v>7</v>
      </c>
      <c r="F59" s="65" t="s">
        <v>326</v>
      </c>
      <c r="G59" s="65">
        <v>49.84</v>
      </c>
      <c r="H59" s="86"/>
      <c r="I59" s="86"/>
      <c r="J59" s="65" t="s">
        <v>327</v>
      </c>
      <c r="K59" s="65">
        <v>189</v>
      </c>
      <c r="L59" s="87"/>
      <c r="M59" s="86">
        <f t="shared" si="1"/>
        <v>3.792134831460674</v>
      </c>
      <c r="N59" s="84" t="s">
        <v>275</v>
      </c>
    </row>
    <row r="60" spans="1:14" ht="24">
      <c r="A60" s="82">
        <v>31</v>
      </c>
      <c r="B60" s="83">
        <v>400001</v>
      </c>
      <c r="C60" s="63" t="s">
        <v>328</v>
      </c>
      <c r="D60" s="84" t="s">
        <v>272</v>
      </c>
      <c r="E60" s="85">
        <v>6.63</v>
      </c>
      <c r="F60" s="65" t="s">
        <v>329</v>
      </c>
      <c r="G60" s="65">
        <v>684.22</v>
      </c>
      <c r="H60" s="86"/>
      <c r="I60" s="86"/>
      <c r="J60" s="65" t="s">
        <v>330</v>
      </c>
      <c r="K60" s="65">
        <v>4084.08</v>
      </c>
      <c r="L60" s="87"/>
      <c r="M60" s="86">
        <f t="shared" si="1"/>
        <v>5.9689573528981903</v>
      </c>
      <c r="N60" s="84" t="s">
        <v>275</v>
      </c>
    </row>
    <row r="61" spans="1:14" ht="24">
      <c r="A61" s="88"/>
      <c r="B61" s="89" t="s">
        <v>56</v>
      </c>
      <c r="C61" s="90" t="s">
        <v>331</v>
      </c>
      <c r="D61" s="91" t="s">
        <v>269</v>
      </c>
      <c r="E61" s="92"/>
      <c r="F61" s="93" t="s">
        <v>267</v>
      </c>
      <c r="G61" s="93">
        <v>12679.7</v>
      </c>
      <c r="H61" s="94"/>
      <c r="I61" s="94"/>
      <c r="J61" s="93" t="s">
        <v>267</v>
      </c>
      <c r="K61" s="93">
        <v>64126.34</v>
      </c>
      <c r="L61" s="95"/>
      <c r="M61" s="94">
        <f t="shared" si="1"/>
        <v>5.0574019890060482</v>
      </c>
      <c r="N61" s="91"/>
    </row>
    <row r="62" spans="1:14" ht="17.850000000000001" customHeight="1">
      <c r="A62" s="138" t="s">
        <v>332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1:14" ht="36">
      <c r="A63" s="82">
        <v>33</v>
      </c>
      <c r="B63" s="83" t="s">
        <v>333</v>
      </c>
      <c r="C63" s="63" t="s">
        <v>334</v>
      </c>
      <c r="D63" s="84" t="s">
        <v>335</v>
      </c>
      <c r="E63" s="85">
        <v>5.6500000000000002E-2</v>
      </c>
      <c r="F63" s="65" t="s">
        <v>336</v>
      </c>
      <c r="G63" s="65">
        <v>191.54</v>
      </c>
      <c r="H63" s="86">
        <v>18766.84</v>
      </c>
      <c r="I63" s="86">
        <v>1060.33</v>
      </c>
      <c r="J63" s="65" t="s">
        <v>337</v>
      </c>
      <c r="K63" s="65">
        <v>1098.02</v>
      </c>
      <c r="L63" s="87"/>
      <c r="M63" s="86">
        <f t="shared" ref="M63:M97" si="2">IF(ISNUMBER(K63/G63),IF(NOT(K63/G63=0),K63/G63, " "), " ")</f>
        <v>5.7325884932651148</v>
      </c>
      <c r="N63" s="84" t="s">
        <v>338</v>
      </c>
    </row>
    <row r="64" spans="1:14" ht="24">
      <c r="A64" s="82">
        <v>34</v>
      </c>
      <c r="B64" s="83" t="s">
        <v>339</v>
      </c>
      <c r="C64" s="63" t="s">
        <v>340</v>
      </c>
      <c r="D64" s="84" t="s">
        <v>341</v>
      </c>
      <c r="E64" s="85">
        <v>5.5810000000000004</v>
      </c>
      <c r="F64" s="65" t="s">
        <v>342</v>
      </c>
      <c r="G64" s="65">
        <v>34.6</v>
      </c>
      <c r="H64" s="86">
        <v>42.66</v>
      </c>
      <c r="I64" s="86">
        <v>238.09</v>
      </c>
      <c r="J64" s="65" t="s">
        <v>343</v>
      </c>
      <c r="K64" s="65">
        <v>275.26</v>
      </c>
      <c r="L64" s="87"/>
      <c r="M64" s="86">
        <f t="shared" si="2"/>
        <v>7.9554913294797682</v>
      </c>
      <c r="N64" s="84" t="s">
        <v>344</v>
      </c>
    </row>
    <row r="65" spans="1:14" ht="48">
      <c r="A65" s="82">
        <v>35</v>
      </c>
      <c r="B65" s="83" t="s">
        <v>345</v>
      </c>
      <c r="C65" s="63" t="s">
        <v>346</v>
      </c>
      <c r="D65" s="84" t="s">
        <v>335</v>
      </c>
      <c r="E65" s="85">
        <v>0.248</v>
      </c>
      <c r="F65" s="65" t="s">
        <v>347</v>
      </c>
      <c r="G65" s="65">
        <v>1646.72</v>
      </c>
      <c r="H65" s="86">
        <v>37532</v>
      </c>
      <c r="I65" s="86">
        <v>9307.93</v>
      </c>
      <c r="J65" s="65" t="s">
        <v>348</v>
      </c>
      <c r="K65" s="65">
        <v>9564.34</v>
      </c>
      <c r="L65" s="87"/>
      <c r="M65" s="86">
        <f t="shared" si="2"/>
        <v>5.8081155266226192</v>
      </c>
      <c r="N65" s="84" t="s">
        <v>349</v>
      </c>
    </row>
    <row r="66" spans="1:14" ht="36">
      <c r="A66" s="82">
        <v>36</v>
      </c>
      <c r="B66" s="83" t="s">
        <v>350</v>
      </c>
      <c r="C66" s="63" t="s">
        <v>351</v>
      </c>
      <c r="D66" s="84" t="s">
        <v>335</v>
      </c>
      <c r="E66" s="85">
        <v>0.13439999999999999</v>
      </c>
      <c r="F66" s="65" t="s">
        <v>352</v>
      </c>
      <c r="G66" s="65">
        <v>1149.1199999999999</v>
      </c>
      <c r="H66" s="86">
        <v>37309.33</v>
      </c>
      <c r="I66" s="86">
        <v>5014.38</v>
      </c>
      <c r="J66" s="65" t="s">
        <v>353</v>
      </c>
      <c r="K66" s="65">
        <v>5165.2700000000004</v>
      </c>
      <c r="L66" s="87"/>
      <c r="M66" s="86">
        <f t="shared" si="2"/>
        <v>4.4949787663603464</v>
      </c>
      <c r="N66" s="84" t="s">
        <v>354</v>
      </c>
    </row>
    <row r="67" spans="1:14" ht="48">
      <c r="A67" s="82">
        <v>37</v>
      </c>
      <c r="B67" s="83" t="s">
        <v>355</v>
      </c>
      <c r="C67" s="63" t="s">
        <v>356</v>
      </c>
      <c r="D67" s="84" t="s">
        <v>335</v>
      </c>
      <c r="E67" s="85">
        <v>3.3999999999999998E-3</v>
      </c>
      <c r="F67" s="65" t="s">
        <v>357</v>
      </c>
      <c r="G67" s="65">
        <v>59.16</v>
      </c>
      <c r="H67" s="86">
        <v>58570.99</v>
      </c>
      <c r="I67" s="86">
        <v>199.14</v>
      </c>
      <c r="J67" s="65" t="s">
        <v>358</v>
      </c>
      <c r="K67" s="65">
        <v>204.09</v>
      </c>
      <c r="L67" s="87"/>
      <c r="M67" s="86">
        <f t="shared" si="2"/>
        <v>3.4497971602434081</v>
      </c>
      <c r="N67" s="84" t="s">
        <v>359</v>
      </c>
    </row>
    <row r="68" spans="1:14" ht="48">
      <c r="A68" s="82">
        <v>38</v>
      </c>
      <c r="B68" s="83" t="s">
        <v>360</v>
      </c>
      <c r="C68" s="63" t="s">
        <v>361</v>
      </c>
      <c r="D68" s="84" t="s">
        <v>335</v>
      </c>
      <c r="E68" s="85">
        <v>4.1999999999999997E-3</v>
      </c>
      <c r="F68" s="65" t="s">
        <v>362</v>
      </c>
      <c r="G68" s="65">
        <v>68.209999999999994</v>
      </c>
      <c r="H68" s="86">
        <v>56771.22</v>
      </c>
      <c r="I68" s="86">
        <v>238.44</v>
      </c>
      <c r="J68" s="65" t="s">
        <v>363</v>
      </c>
      <c r="K68" s="65">
        <v>244.4</v>
      </c>
      <c r="L68" s="87"/>
      <c r="M68" s="86">
        <f t="shared" si="2"/>
        <v>3.5830523383668087</v>
      </c>
      <c r="N68" s="84" t="s">
        <v>364</v>
      </c>
    </row>
    <row r="69" spans="1:14" ht="24">
      <c r="A69" s="82">
        <v>39</v>
      </c>
      <c r="B69" s="83" t="s">
        <v>365</v>
      </c>
      <c r="C69" s="63" t="s">
        <v>366</v>
      </c>
      <c r="D69" s="84" t="s">
        <v>335</v>
      </c>
      <c r="E69" s="85">
        <v>8.2799999999999999E-2</v>
      </c>
      <c r="F69" s="65" t="s">
        <v>367</v>
      </c>
      <c r="G69" s="65">
        <v>953.85</v>
      </c>
      <c r="H69" s="86">
        <v>90201.67</v>
      </c>
      <c r="I69" s="86">
        <v>7468.69</v>
      </c>
      <c r="J69" s="65" t="s">
        <v>368</v>
      </c>
      <c r="K69" s="65">
        <v>7645.41</v>
      </c>
      <c r="L69" s="87"/>
      <c r="M69" s="86">
        <f t="shared" si="2"/>
        <v>8.0153168737222824</v>
      </c>
      <c r="N69" s="84" t="s">
        <v>369</v>
      </c>
    </row>
    <row r="70" spans="1:14" ht="48">
      <c r="A70" s="82">
        <v>40</v>
      </c>
      <c r="B70" s="83" t="s">
        <v>370</v>
      </c>
      <c r="C70" s="63" t="s">
        <v>371</v>
      </c>
      <c r="D70" s="84" t="s">
        <v>341</v>
      </c>
      <c r="E70" s="85">
        <v>1.0129999999999999</v>
      </c>
      <c r="F70" s="65" t="s">
        <v>372</v>
      </c>
      <c r="G70" s="65">
        <v>102.31</v>
      </c>
      <c r="H70" s="86">
        <v>540</v>
      </c>
      <c r="I70" s="86">
        <v>547.02</v>
      </c>
      <c r="J70" s="65" t="s">
        <v>373</v>
      </c>
      <c r="K70" s="65">
        <v>568.87</v>
      </c>
      <c r="L70" s="87"/>
      <c r="M70" s="86">
        <f t="shared" si="2"/>
        <v>5.5602580392923464</v>
      </c>
      <c r="N70" s="84" t="s">
        <v>374</v>
      </c>
    </row>
    <row r="71" spans="1:14" ht="60">
      <c r="A71" s="82">
        <v>41</v>
      </c>
      <c r="B71" s="83" t="s">
        <v>375</v>
      </c>
      <c r="C71" s="63" t="s">
        <v>376</v>
      </c>
      <c r="D71" s="84" t="s">
        <v>377</v>
      </c>
      <c r="E71" s="85">
        <v>0.1</v>
      </c>
      <c r="F71" s="65" t="s">
        <v>378</v>
      </c>
      <c r="G71" s="65">
        <v>2.2799999999999998</v>
      </c>
      <c r="H71" s="86">
        <v>131.94</v>
      </c>
      <c r="I71" s="86">
        <v>13.19</v>
      </c>
      <c r="J71" s="65" t="s">
        <v>379</v>
      </c>
      <c r="K71" s="65">
        <v>13.49</v>
      </c>
      <c r="L71" s="87"/>
      <c r="M71" s="86">
        <f t="shared" si="2"/>
        <v>5.916666666666667</v>
      </c>
      <c r="N71" s="84" t="s">
        <v>380</v>
      </c>
    </row>
    <row r="72" spans="1:14" ht="36">
      <c r="A72" s="82">
        <v>42</v>
      </c>
      <c r="B72" s="83" t="s">
        <v>381</v>
      </c>
      <c r="C72" s="63" t="s">
        <v>382</v>
      </c>
      <c r="D72" s="84" t="s">
        <v>335</v>
      </c>
      <c r="E72" s="85">
        <v>1E-4</v>
      </c>
      <c r="F72" s="65" t="s">
        <v>383</v>
      </c>
      <c r="G72" s="65">
        <v>3.03</v>
      </c>
      <c r="H72" s="86">
        <v>109489.5</v>
      </c>
      <c r="I72" s="86">
        <v>10.95</v>
      </c>
      <c r="J72" s="65" t="s">
        <v>384</v>
      </c>
      <c r="K72" s="65">
        <v>11.2</v>
      </c>
      <c r="L72" s="87"/>
      <c r="M72" s="86">
        <f t="shared" si="2"/>
        <v>3.6963696369636962</v>
      </c>
      <c r="N72" s="84" t="s">
        <v>385</v>
      </c>
    </row>
    <row r="73" spans="1:14" ht="48">
      <c r="A73" s="82">
        <v>43</v>
      </c>
      <c r="B73" s="83" t="s">
        <v>386</v>
      </c>
      <c r="C73" s="63" t="s">
        <v>387</v>
      </c>
      <c r="D73" s="84" t="s">
        <v>335</v>
      </c>
      <c r="E73" s="85">
        <v>9.01E-2</v>
      </c>
      <c r="F73" s="65" t="s">
        <v>388</v>
      </c>
      <c r="G73" s="65">
        <v>1009.12</v>
      </c>
      <c r="H73" s="86">
        <v>43859</v>
      </c>
      <c r="I73" s="86">
        <v>3951.7</v>
      </c>
      <c r="J73" s="65" t="s">
        <v>389</v>
      </c>
      <c r="K73" s="65">
        <v>4056.25</v>
      </c>
      <c r="L73" s="87"/>
      <c r="M73" s="86">
        <f t="shared" si="2"/>
        <v>4.0195913270968768</v>
      </c>
      <c r="N73" s="84" t="s">
        <v>390</v>
      </c>
    </row>
    <row r="74" spans="1:14" ht="36">
      <c r="A74" s="82">
        <v>44</v>
      </c>
      <c r="B74" s="83" t="s">
        <v>391</v>
      </c>
      <c r="C74" s="63" t="s">
        <v>392</v>
      </c>
      <c r="D74" s="84" t="s">
        <v>335</v>
      </c>
      <c r="E74" s="85">
        <v>1.5E-3</v>
      </c>
      <c r="F74" s="65" t="s">
        <v>393</v>
      </c>
      <c r="G74" s="65">
        <v>31.37</v>
      </c>
      <c r="H74" s="86">
        <v>70401.22</v>
      </c>
      <c r="I74" s="86">
        <v>105.6</v>
      </c>
      <c r="J74" s="65" t="s">
        <v>394</v>
      </c>
      <c r="K74" s="65">
        <v>108.19</v>
      </c>
      <c r="L74" s="87"/>
      <c r="M74" s="86">
        <f t="shared" si="2"/>
        <v>3.4488364679630217</v>
      </c>
      <c r="N74" s="84" t="s">
        <v>395</v>
      </c>
    </row>
    <row r="75" spans="1:14" ht="48">
      <c r="A75" s="82">
        <v>45</v>
      </c>
      <c r="B75" s="83" t="s">
        <v>396</v>
      </c>
      <c r="C75" s="63" t="s">
        <v>397</v>
      </c>
      <c r="D75" s="84" t="s">
        <v>341</v>
      </c>
      <c r="E75" s="85">
        <v>2.3599999999999999E-2</v>
      </c>
      <c r="F75" s="65" t="s">
        <v>398</v>
      </c>
      <c r="G75" s="65">
        <v>23.51</v>
      </c>
      <c r="H75" s="86">
        <v>7109</v>
      </c>
      <c r="I75" s="86">
        <v>167.77</v>
      </c>
      <c r="J75" s="65" t="s">
        <v>399</v>
      </c>
      <c r="K75" s="65">
        <v>173.81</v>
      </c>
      <c r="L75" s="87"/>
      <c r="M75" s="86">
        <f t="shared" si="2"/>
        <v>7.3930242450021266</v>
      </c>
      <c r="N75" s="84" t="s">
        <v>400</v>
      </c>
    </row>
    <row r="76" spans="1:14" ht="60">
      <c r="A76" s="82">
        <v>46</v>
      </c>
      <c r="B76" s="83" t="s">
        <v>401</v>
      </c>
      <c r="C76" s="63" t="s">
        <v>402</v>
      </c>
      <c r="D76" s="84" t="s">
        <v>403</v>
      </c>
      <c r="E76" s="85">
        <v>0.8</v>
      </c>
      <c r="F76" s="65" t="s">
        <v>404</v>
      </c>
      <c r="G76" s="65">
        <v>24.16</v>
      </c>
      <c r="H76" s="86">
        <v>172.66</v>
      </c>
      <c r="I76" s="86">
        <v>138.12</v>
      </c>
      <c r="J76" s="65" t="s">
        <v>405</v>
      </c>
      <c r="K76" s="65">
        <v>141.94</v>
      </c>
      <c r="L76" s="87"/>
      <c r="M76" s="86">
        <f t="shared" si="2"/>
        <v>5.875</v>
      </c>
      <c r="N76" s="84" t="s">
        <v>406</v>
      </c>
    </row>
    <row r="77" spans="1:14" ht="60">
      <c r="A77" s="82">
        <v>47</v>
      </c>
      <c r="B77" s="83" t="s">
        <v>407</v>
      </c>
      <c r="C77" s="63" t="s">
        <v>408</v>
      </c>
      <c r="D77" s="84" t="s">
        <v>403</v>
      </c>
      <c r="E77" s="85">
        <v>0.8</v>
      </c>
      <c r="F77" s="65" t="s">
        <v>409</v>
      </c>
      <c r="G77" s="65">
        <v>35.840000000000003</v>
      </c>
      <c r="H77" s="86">
        <v>256.37</v>
      </c>
      <c r="I77" s="86">
        <v>205.1</v>
      </c>
      <c r="J77" s="65" t="s">
        <v>410</v>
      </c>
      <c r="K77" s="65">
        <v>210.75</v>
      </c>
      <c r="L77" s="87"/>
      <c r="M77" s="86">
        <f t="shared" si="2"/>
        <v>5.8803013392857135</v>
      </c>
      <c r="N77" s="84" t="s">
        <v>411</v>
      </c>
    </row>
    <row r="78" spans="1:14" ht="60">
      <c r="A78" s="82">
        <v>48</v>
      </c>
      <c r="B78" s="83" t="s">
        <v>412</v>
      </c>
      <c r="C78" s="63" t="s">
        <v>413</v>
      </c>
      <c r="D78" s="84" t="s">
        <v>403</v>
      </c>
      <c r="E78" s="85">
        <v>1.2</v>
      </c>
      <c r="F78" s="65" t="s">
        <v>414</v>
      </c>
      <c r="G78" s="65">
        <v>70.69</v>
      </c>
      <c r="H78" s="86">
        <v>337.1</v>
      </c>
      <c r="I78" s="86">
        <v>404.52</v>
      </c>
      <c r="J78" s="65" t="s">
        <v>415</v>
      </c>
      <c r="K78" s="65">
        <v>415.68</v>
      </c>
      <c r="L78" s="87"/>
      <c r="M78" s="86">
        <f t="shared" si="2"/>
        <v>5.8803225350120245</v>
      </c>
      <c r="N78" s="84" t="s">
        <v>416</v>
      </c>
    </row>
    <row r="79" spans="1:14" ht="60">
      <c r="A79" s="82">
        <v>49</v>
      </c>
      <c r="B79" s="83" t="s">
        <v>417</v>
      </c>
      <c r="C79" s="63" t="s">
        <v>418</v>
      </c>
      <c r="D79" s="84" t="s">
        <v>403</v>
      </c>
      <c r="E79" s="85">
        <v>0.8</v>
      </c>
      <c r="F79" s="65" t="s">
        <v>419</v>
      </c>
      <c r="G79" s="65">
        <v>244.8</v>
      </c>
      <c r="H79" s="86">
        <v>1763.96</v>
      </c>
      <c r="I79" s="86">
        <v>1411.17</v>
      </c>
      <c r="J79" s="65" t="s">
        <v>420</v>
      </c>
      <c r="K79" s="65">
        <v>1450.09</v>
      </c>
      <c r="L79" s="87"/>
      <c r="M79" s="86">
        <f t="shared" si="2"/>
        <v>5.9235702614379075</v>
      </c>
      <c r="N79" s="84" t="s">
        <v>421</v>
      </c>
    </row>
    <row r="80" spans="1:14" ht="48">
      <c r="A80" s="82">
        <v>50</v>
      </c>
      <c r="B80" s="83" t="s">
        <v>422</v>
      </c>
      <c r="C80" s="63" t="s">
        <v>423</v>
      </c>
      <c r="D80" s="84" t="s">
        <v>335</v>
      </c>
      <c r="E80" s="85">
        <v>7.4999999999999997E-2</v>
      </c>
      <c r="F80" s="65" t="s">
        <v>424</v>
      </c>
      <c r="G80" s="65">
        <v>1383</v>
      </c>
      <c r="H80" s="86">
        <v>69212</v>
      </c>
      <c r="I80" s="86">
        <v>5190.8999999999996</v>
      </c>
      <c r="J80" s="65" t="s">
        <v>425</v>
      </c>
      <c r="K80" s="65">
        <v>5338.96</v>
      </c>
      <c r="L80" s="87"/>
      <c r="M80" s="86">
        <f t="shared" si="2"/>
        <v>3.8604193781634129</v>
      </c>
      <c r="N80" s="84" t="s">
        <v>426</v>
      </c>
    </row>
    <row r="81" spans="1:14" ht="48">
      <c r="A81" s="82">
        <v>51</v>
      </c>
      <c r="B81" s="83" t="s">
        <v>427</v>
      </c>
      <c r="C81" s="63" t="s">
        <v>428</v>
      </c>
      <c r="D81" s="84" t="s">
        <v>335</v>
      </c>
      <c r="E81" s="85">
        <v>1.2500000000000001E-2</v>
      </c>
      <c r="F81" s="65" t="s">
        <v>429</v>
      </c>
      <c r="G81" s="65">
        <v>181.75</v>
      </c>
      <c r="H81" s="86">
        <v>67838.990000000005</v>
      </c>
      <c r="I81" s="86">
        <v>847.99</v>
      </c>
      <c r="J81" s="65" t="s">
        <v>430</v>
      </c>
      <c r="K81" s="65">
        <v>870.85</v>
      </c>
      <c r="L81" s="87"/>
      <c r="M81" s="86">
        <f t="shared" si="2"/>
        <v>4.7914718019257219</v>
      </c>
      <c r="N81" s="84" t="s">
        <v>431</v>
      </c>
    </row>
    <row r="82" spans="1:14" ht="24">
      <c r="A82" s="82">
        <v>52</v>
      </c>
      <c r="B82" s="83" t="s">
        <v>432</v>
      </c>
      <c r="C82" s="63" t="s">
        <v>433</v>
      </c>
      <c r="D82" s="84" t="s">
        <v>335</v>
      </c>
      <c r="E82" s="85">
        <v>5.5999999999999999E-3</v>
      </c>
      <c r="F82" s="65" t="s">
        <v>434</v>
      </c>
      <c r="G82" s="65">
        <v>78.34</v>
      </c>
      <c r="H82" s="86">
        <v>52612.43</v>
      </c>
      <c r="I82" s="86">
        <v>294.63</v>
      </c>
      <c r="J82" s="65" t="s">
        <v>435</v>
      </c>
      <c r="K82" s="65">
        <v>303.82</v>
      </c>
      <c r="L82" s="87"/>
      <c r="M82" s="86">
        <f t="shared" si="2"/>
        <v>3.8782231299463872</v>
      </c>
      <c r="N82" s="84" t="s">
        <v>436</v>
      </c>
    </row>
    <row r="83" spans="1:14" ht="36">
      <c r="A83" s="82">
        <v>53</v>
      </c>
      <c r="B83" s="83" t="s">
        <v>437</v>
      </c>
      <c r="C83" s="63" t="s">
        <v>438</v>
      </c>
      <c r="D83" s="84" t="s">
        <v>335</v>
      </c>
      <c r="E83" s="85">
        <v>0.21479999999999999</v>
      </c>
      <c r="F83" s="65" t="s">
        <v>439</v>
      </c>
      <c r="G83" s="65">
        <v>2764.48</v>
      </c>
      <c r="H83" s="86">
        <v>82203.39</v>
      </c>
      <c r="I83" s="86">
        <v>17657.29</v>
      </c>
      <c r="J83" s="65" t="s">
        <v>440</v>
      </c>
      <c r="K83" s="65">
        <v>17851.009999999998</v>
      </c>
      <c r="L83" s="87"/>
      <c r="M83" s="86">
        <f t="shared" si="2"/>
        <v>6.4572758710498892</v>
      </c>
      <c r="N83" s="84" t="s">
        <v>441</v>
      </c>
    </row>
    <row r="84" spans="1:14" ht="48">
      <c r="A84" s="82">
        <v>54</v>
      </c>
      <c r="B84" s="83" t="s">
        <v>442</v>
      </c>
      <c r="C84" s="63" t="s">
        <v>443</v>
      </c>
      <c r="D84" s="84" t="s">
        <v>335</v>
      </c>
      <c r="E84" s="85">
        <v>3.9300000000000002E-2</v>
      </c>
      <c r="F84" s="65" t="s">
        <v>444</v>
      </c>
      <c r="G84" s="65">
        <v>458.24</v>
      </c>
      <c r="H84" s="86">
        <v>55773</v>
      </c>
      <c r="I84" s="86">
        <v>2191.88</v>
      </c>
      <c r="J84" s="65" t="s">
        <v>445</v>
      </c>
      <c r="K84" s="65">
        <v>2219.5300000000002</v>
      </c>
      <c r="L84" s="87"/>
      <c r="M84" s="86">
        <f t="shared" si="2"/>
        <v>4.8435972416201123</v>
      </c>
      <c r="N84" s="84" t="s">
        <v>446</v>
      </c>
    </row>
    <row r="85" spans="1:14" ht="48">
      <c r="A85" s="82">
        <v>55</v>
      </c>
      <c r="B85" s="83" t="s">
        <v>447</v>
      </c>
      <c r="C85" s="63" t="s">
        <v>448</v>
      </c>
      <c r="D85" s="84" t="s">
        <v>449</v>
      </c>
      <c r="E85" s="85">
        <v>1</v>
      </c>
      <c r="F85" s="65" t="s">
        <v>450</v>
      </c>
      <c r="G85" s="65">
        <v>5294.15</v>
      </c>
      <c r="H85" s="86">
        <v>53334.62</v>
      </c>
      <c r="I85" s="86">
        <v>53334.62</v>
      </c>
      <c r="J85" s="65" t="s">
        <v>451</v>
      </c>
      <c r="K85" s="65">
        <v>54594.76</v>
      </c>
      <c r="L85" s="87"/>
      <c r="M85" s="86">
        <f t="shared" si="2"/>
        <v>10.312280536063392</v>
      </c>
      <c r="N85" s="84" t="s">
        <v>452</v>
      </c>
    </row>
    <row r="86" spans="1:14" ht="24">
      <c r="A86" s="82">
        <v>56</v>
      </c>
      <c r="B86" s="83" t="s">
        <v>453</v>
      </c>
      <c r="C86" s="63" t="s">
        <v>454</v>
      </c>
      <c r="D86" s="84" t="s">
        <v>335</v>
      </c>
      <c r="E86" s="85">
        <v>5.8999999999999999E-3</v>
      </c>
      <c r="F86" s="65" t="s">
        <v>455</v>
      </c>
      <c r="G86" s="65">
        <v>27.32</v>
      </c>
      <c r="H86" s="86">
        <v>27966.1</v>
      </c>
      <c r="I86" s="86">
        <v>165</v>
      </c>
      <c r="J86" s="65" t="s">
        <v>456</v>
      </c>
      <c r="K86" s="65">
        <v>170.17</v>
      </c>
      <c r="L86" s="87"/>
      <c r="M86" s="86">
        <f t="shared" si="2"/>
        <v>6.2287701317715953</v>
      </c>
      <c r="N86" s="84" t="s">
        <v>457</v>
      </c>
    </row>
    <row r="87" spans="1:14" ht="36">
      <c r="A87" s="82">
        <v>57</v>
      </c>
      <c r="B87" s="83" t="s">
        <v>458</v>
      </c>
      <c r="C87" s="63" t="s">
        <v>459</v>
      </c>
      <c r="D87" s="84" t="s">
        <v>341</v>
      </c>
      <c r="E87" s="85">
        <v>100.307</v>
      </c>
      <c r="F87" s="65" t="s">
        <v>460</v>
      </c>
      <c r="G87" s="65">
        <v>311.95999999999998</v>
      </c>
      <c r="H87" s="86">
        <v>26.36</v>
      </c>
      <c r="I87" s="86">
        <v>2644.09</v>
      </c>
      <c r="J87" s="65" t="s">
        <v>461</v>
      </c>
      <c r="K87" s="65">
        <v>2644.09</v>
      </c>
      <c r="L87" s="87"/>
      <c r="M87" s="86">
        <f t="shared" si="2"/>
        <v>8.4757340684703184</v>
      </c>
      <c r="N87" s="84" t="s">
        <v>462</v>
      </c>
    </row>
    <row r="88" spans="1:14" ht="24">
      <c r="A88" s="82">
        <v>58</v>
      </c>
      <c r="B88" s="83" t="s">
        <v>463</v>
      </c>
      <c r="C88" s="63" t="s">
        <v>464</v>
      </c>
      <c r="D88" s="84" t="s">
        <v>377</v>
      </c>
      <c r="E88" s="85">
        <v>1.9039999999999999</v>
      </c>
      <c r="F88" s="65" t="s">
        <v>465</v>
      </c>
      <c r="G88" s="65">
        <v>115</v>
      </c>
      <c r="H88" s="86">
        <v>169.07</v>
      </c>
      <c r="I88" s="86">
        <v>321.91000000000003</v>
      </c>
      <c r="J88" s="65" t="s">
        <v>466</v>
      </c>
      <c r="K88" s="65">
        <v>328.88</v>
      </c>
      <c r="L88" s="87"/>
      <c r="M88" s="86">
        <f t="shared" si="2"/>
        <v>2.8598260869565215</v>
      </c>
      <c r="N88" s="84" t="s">
        <v>467</v>
      </c>
    </row>
    <row r="89" spans="1:14" ht="48">
      <c r="A89" s="82">
        <v>59</v>
      </c>
      <c r="B89" s="83" t="s">
        <v>468</v>
      </c>
      <c r="C89" s="63" t="s">
        <v>469</v>
      </c>
      <c r="D89" s="84" t="s">
        <v>449</v>
      </c>
      <c r="E89" s="85">
        <v>2</v>
      </c>
      <c r="F89" s="65" t="s">
        <v>470</v>
      </c>
      <c r="G89" s="65">
        <v>166.4</v>
      </c>
      <c r="H89" s="86">
        <v>363.98</v>
      </c>
      <c r="I89" s="86">
        <v>727.96</v>
      </c>
      <c r="J89" s="65" t="s">
        <v>471</v>
      </c>
      <c r="K89" s="65">
        <v>744.78</v>
      </c>
      <c r="L89" s="87"/>
      <c r="M89" s="86">
        <f t="shared" si="2"/>
        <v>4.475841346153846</v>
      </c>
      <c r="N89" s="84" t="s">
        <v>472</v>
      </c>
    </row>
    <row r="90" spans="1:14" ht="48">
      <c r="A90" s="82">
        <v>60</v>
      </c>
      <c r="B90" s="83" t="s">
        <v>473</v>
      </c>
      <c r="C90" s="63" t="s">
        <v>474</v>
      </c>
      <c r="D90" s="84" t="s">
        <v>449</v>
      </c>
      <c r="E90" s="85">
        <v>4</v>
      </c>
      <c r="F90" s="65" t="s">
        <v>419</v>
      </c>
      <c r="G90" s="65">
        <v>1224</v>
      </c>
      <c r="H90" s="86">
        <v>1253.82</v>
      </c>
      <c r="I90" s="86">
        <v>5015.28</v>
      </c>
      <c r="J90" s="65" t="s">
        <v>475</v>
      </c>
      <c r="K90" s="65">
        <v>5130.16</v>
      </c>
      <c r="L90" s="87"/>
      <c r="M90" s="86">
        <f t="shared" si="2"/>
        <v>4.1913071895424832</v>
      </c>
      <c r="N90" s="84" t="s">
        <v>476</v>
      </c>
    </row>
    <row r="91" spans="1:14" ht="60">
      <c r="A91" s="82">
        <v>61</v>
      </c>
      <c r="B91" s="83" t="s">
        <v>477</v>
      </c>
      <c r="C91" s="63" t="s">
        <v>413</v>
      </c>
      <c r="D91" s="84" t="s">
        <v>403</v>
      </c>
      <c r="E91" s="85">
        <v>131</v>
      </c>
      <c r="F91" s="65" t="s">
        <v>414</v>
      </c>
      <c r="G91" s="65">
        <v>7717.21</v>
      </c>
      <c r="H91" s="86">
        <v>337.1</v>
      </c>
      <c r="I91" s="86">
        <v>44160.1</v>
      </c>
      <c r="J91" s="65" t="s">
        <v>415</v>
      </c>
      <c r="K91" s="65">
        <v>45378.400000000001</v>
      </c>
      <c r="L91" s="87"/>
      <c r="M91" s="86">
        <f t="shared" si="2"/>
        <v>5.8801561704294691</v>
      </c>
      <c r="N91" s="84" t="s">
        <v>416</v>
      </c>
    </row>
    <row r="92" spans="1:14" ht="60">
      <c r="A92" s="82">
        <v>62</v>
      </c>
      <c r="B92" s="83" t="s">
        <v>478</v>
      </c>
      <c r="C92" s="63" t="s">
        <v>479</v>
      </c>
      <c r="D92" s="84" t="s">
        <v>403</v>
      </c>
      <c r="E92" s="85">
        <v>262</v>
      </c>
      <c r="F92" s="65" t="s">
        <v>480</v>
      </c>
      <c r="G92" s="65">
        <v>53972</v>
      </c>
      <c r="H92" s="86">
        <v>1184.69</v>
      </c>
      <c r="I92" s="86">
        <v>310388.78000000003</v>
      </c>
      <c r="J92" s="65" t="s">
        <v>481</v>
      </c>
      <c r="K92" s="65">
        <v>318948.32</v>
      </c>
      <c r="L92" s="87"/>
      <c r="M92" s="86">
        <f t="shared" si="2"/>
        <v>5.9095145631067965</v>
      </c>
      <c r="N92" s="84" t="s">
        <v>482</v>
      </c>
    </row>
    <row r="93" spans="1:14" ht="36">
      <c r="A93" s="82">
        <v>63</v>
      </c>
      <c r="B93" s="83" t="s">
        <v>483</v>
      </c>
      <c r="C93" s="63" t="s">
        <v>484</v>
      </c>
      <c r="D93" s="84" t="s">
        <v>341</v>
      </c>
      <c r="E93" s="85">
        <v>25.306000000000001</v>
      </c>
      <c r="F93" s="65" t="s">
        <v>485</v>
      </c>
      <c r="G93" s="65">
        <v>13626.27</v>
      </c>
      <c r="H93" s="86">
        <v>1703.39</v>
      </c>
      <c r="I93" s="86">
        <v>43105.99</v>
      </c>
      <c r="J93" s="65" t="s">
        <v>486</v>
      </c>
      <c r="K93" s="65">
        <v>45624.69</v>
      </c>
      <c r="L93" s="87"/>
      <c r="M93" s="86">
        <f t="shared" si="2"/>
        <v>3.348289003520406</v>
      </c>
      <c r="N93" s="84" t="s">
        <v>487</v>
      </c>
    </row>
    <row r="94" spans="1:14" ht="48">
      <c r="A94" s="82">
        <v>64</v>
      </c>
      <c r="B94" s="83" t="s">
        <v>488</v>
      </c>
      <c r="C94" s="63" t="s">
        <v>489</v>
      </c>
      <c r="D94" s="84" t="s">
        <v>490</v>
      </c>
      <c r="E94" s="85">
        <v>515.41</v>
      </c>
      <c r="F94" s="65" t="s">
        <v>491</v>
      </c>
      <c r="G94" s="65">
        <v>10205.120000000001</v>
      </c>
      <c r="H94" s="86">
        <v>40</v>
      </c>
      <c r="I94" s="86">
        <v>20616.400000000001</v>
      </c>
      <c r="J94" s="65" t="s">
        <v>492</v>
      </c>
      <c r="K94" s="65">
        <v>21100.880000000001</v>
      </c>
      <c r="L94" s="87"/>
      <c r="M94" s="86">
        <f t="shared" si="2"/>
        <v>2.0676758333072027</v>
      </c>
      <c r="N94" s="84" t="s">
        <v>493</v>
      </c>
    </row>
    <row r="95" spans="1:14" ht="48">
      <c r="A95" s="82">
        <v>65</v>
      </c>
      <c r="B95" s="83" t="s">
        <v>494</v>
      </c>
      <c r="C95" s="63" t="s">
        <v>495</v>
      </c>
      <c r="D95" s="84" t="s">
        <v>449</v>
      </c>
      <c r="E95" s="85">
        <v>1</v>
      </c>
      <c r="F95" s="65" t="s">
        <v>496</v>
      </c>
      <c r="G95" s="65">
        <v>437</v>
      </c>
      <c r="H95" s="86">
        <v>2627.96</v>
      </c>
      <c r="I95" s="86">
        <v>2627.96</v>
      </c>
      <c r="J95" s="65" t="s">
        <v>497</v>
      </c>
      <c r="K95" s="65">
        <v>2691.85</v>
      </c>
      <c r="L95" s="87"/>
      <c r="M95" s="86">
        <f t="shared" si="2"/>
        <v>6.1598398169336379</v>
      </c>
      <c r="N95" s="84" t="s">
        <v>498</v>
      </c>
    </row>
    <row r="96" spans="1:14" ht="48">
      <c r="A96" s="82">
        <v>66</v>
      </c>
      <c r="B96" s="83" t="s">
        <v>499</v>
      </c>
      <c r="C96" s="63" t="s">
        <v>500</v>
      </c>
      <c r="D96" s="84" t="s">
        <v>449</v>
      </c>
      <c r="E96" s="85">
        <v>2</v>
      </c>
      <c r="F96" s="65" t="s">
        <v>501</v>
      </c>
      <c r="G96" s="65">
        <v>6140</v>
      </c>
      <c r="H96" s="86">
        <v>21324.14</v>
      </c>
      <c r="I96" s="86">
        <v>42648.28</v>
      </c>
      <c r="J96" s="65" t="s">
        <v>502</v>
      </c>
      <c r="K96" s="65">
        <v>43639.66</v>
      </c>
      <c r="L96" s="87"/>
      <c r="M96" s="86">
        <f t="shared" si="2"/>
        <v>7.1074364820846911</v>
      </c>
      <c r="N96" s="84" t="s">
        <v>503</v>
      </c>
    </row>
    <row r="97" spans="1:14" ht="24">
      <c r="A97" s="96"/>
      <c r="B97" s="97" t="s">
        <v>56</v>
      </c>
      <c r="C97" s="98" t="s">
        <v>504</v>
      </c>
      <c r="D97" s="99" t="s">
        <v>269</v>
      </c>
      <c r="E97" s="100"/>
      <c r="F97" s="101" t="s">
        <v>267</v>
      </c>
      <c r="G97" s="101">
        <v>109758</v>
      </c>
      <c r="H97" s="102"/>
      <c r="I97" s="102"/>
      <c r="J97" s="101" t="s">
        <v>267</v>
      </c>
      <c r="K97" s="101">
        <v>598958</v>
      </c>
      <c r="L97" s="103"/>
      <c r="M97" s="102">
        <f t="shared" si="2"/>
        <v>5.4570782995316973</v>
      </c>
      <c r="N97" s="99"/>
    </row>
    <row r="98" spans="1:14">
      <c r="A98" s="134" t="s">
        <v>205</v>
      </c>
      <c r="B98" s="135"/>
      <c r="C98" s="135"/>
      <c r="D98" s="135"/>
      <c r="E98" s="135"/>
      <c r="F98" s="135"/>
      <c r="G98" s="65">
        <v>129952.72</v>
      </c>
      <c r="H98" s="86"/>
      <c r="I98" s="86"/>
      <c r="J98" s="86"/>
      <c r="K98" s="65">
        <v>757558</v>
      </c>
      <c r="L98" s="87"/>
      <c r="M98" s="86">
        <f t="shared" ref="M98:M111" ca="1" si="3">IF(ISNUMBER(INDIRECT("K" &amp; ROW())/INDIRECT("G" &amp; ROW())),INDIRECT("K" &amp; ROW())/INDIRECT("G" &amp; ROW()), " ")</f>
        <v>5.8294893712113147</v>
      </c>
      <c r="N98" s="84" t="s">
        <v>505</v>
      </c>
    </row>
    <row r="99" spans="1:14">
      <c r="A99" s="134" t="s">
        <v>210</v>
      </c>
      <c r="B99" s="135"/>
      <c r="C99" s="135"/>
      <c r="D99" s="135"/>
      <c r="E99" s="135"/>
      <c r="F99" s="135"/>
      <c r="G99" s="65"/>
      <c r="H99" s="86"/>
      <c r="I99" s="86"/>
      <c r="J99" s="86"/>
      <c r="K99" s="65"/>
      <c r="L99" s="87"/>
      <c r="M99" s="86" t="str">
        <f t="shared" ca="1" si="3"/>
        <v xml:space="preserve"> </v>
      </c>
      <c r="N99" s="84" t="s">
        <v>505</v>
      </c>
    </row>
    <row r="100" spans="1:14">
      <c r="A100" s="134" t="s">
        <v>211</v>
      </c>
      <c r="B100" s="135"/>
      <c r="C100" s="135"/>
      <c r="D100" s="135"/>
      <c r="E100" s="135"/>
      <c r="F100" s="135"/>
      <c r="G100" s="65">
        <v>8695.31</v>
      </c>
      <c r="H100" s="86"/>
      <c r="I100" s="86"/>
      <c r="J100" s="86"/>
      <c r="K100" s="65">
        <v>109303.02</v>
      </c>
      <c r="L100" s="87"/>
      <c r="M100" s="86">
        <f t="shared" ca="1" si="3"/>
        <v>12.570341942955457</v>
      </c>
      <c r="N100" s="84" t="s">
        <v>505</v>
      </c>
    </row>
    <row r="101" spans="1:14">
      <c r="A101" s="134" t="s">
        <v>212</v>
      </c>
      <c r="B101" s="135"/>
      <c r="C101" s="135"/>
      <c r="D101" s="135"/>
      <c r="E101" s="135"/>
      <c r="F101" s="135"/>
      <c r="G101" s="65">
        <v>109757.56</v>
      </c>
      <c r="H101" s="86"/>
      <c r="I101" s="86"/>
      <c r="J101" s="86"/>
      <c r="K101" s="65">
        <v>598958.11</v>
      </c>
      <c r="L101" s="87"/>
      <c r="M101" s="86">
        <f t="shared" ca="1" si="3"/>
        <v>5.4571011782696335</v>
      </c>
      <c r="N101" s="84" t="s">
        <v>505</v>
      </c>
    </row>
    <row r="102" spans="1:14">
      <c r="A102" s="134" t="s">
        <v>213</v>
      </c>
      <c r="B102" s="135"/>
      <c r="C102" s="135"/>
      <c r="D102" s="135"/>
      <c r="E102" s="135"/>
      <c r="F102" s="135"/>
      <c r="G102" s="65">
        <v>12679.7</v>
      </c>
      <c r="H102" s="86"/>
      <c r="I102" s="86"/>
      <c r="J102" s="86"/>
      <c r="K102" s="65">
        <v>64126.34</v>
      </c>
      <c r="L102" s="87"/>
      <c r="M102" s="86">
        <f t="shared" ca="1" si="3"/>
        <v>5.0574019890060482</v>
      </c>
      <c r="N102" s="84" t="s">
        <v>505</v>
      </c>
    </row>
    <row r="103" spans="1:14">
      <c r="A103" s="140" t="s">
        <v>214</v>
      </c>
      <c r="B103" s="139"/>
      <c r="C103" s="139"/>
      <c r="D103" s="139"/>
      <c r="E103" s="139"/>
      <c r="F103" s="139"/>
      <c r="G103" s="93">
        <v>10418.08</v>
      </c>
      <c r="H103" s="94"/>
      <c r="I103" s="94"/>
      <c r="J103" s="94"/>
      <c r="K103" s="93">
        <v>130956.76</v>
      </c>
      <c r="L103" s="95"/>
      <c r="M103" s="94">
        <f t="shared" ca="1" si="3"/>
        <v>12.570143442937662</v>
      </c>
      <c r="N103" s="91" t="s">
        <v>505</v>
      </c>
    </row>
    <row r="104" spans="1:14">
      <c r="A104" s="140" t="s">
        <v>215</v>
      </c>
      <c r="B104" s="139"/>
      <c r="C104" s="139"/>
      <c r="D104" s="139"/>
      <c r="E104" s="139"/>
      <c r="F104" s="139"/>
      <c r="G104" s="93">
        <v>7206.15</v>
      </c>
      <c r="H104" s="94"/>
      <c r="I104" s="94"/>
      <c r="J104" s="94"/>
      <c r="K104" s="93">
        <v>90582.51</v>
      </c>
      <c r="L104" s="95"/>
      <c r="M104" s="94">
        <f t="shared" ca="1" si="3"/>
        <v>12.570167148893653</v>
      </c>
      <c r="N104" s="91" t="s">
        <v>505</v>
      </c>
    </row>
    <row r="105" spans="1:14">
      <c r="A105" s="140" t="s">
        <v>216</v>
      </c>
      <c r="B105" s="139"/>
      <c r="C105" s="139"/>
      <c r="D105" s="139"/>
      <c r="E105" s="139"/>
      <c r="F105" s="139"/>
      <c r="G105" s="93"/>
      <c r="H105" s="94"/>
      <c r="I105" s="94"/>
      <c r="J105" s="94"/>
      <c r="K105" s="93"/>
      <c r="L105" s="95"/>
      <c r="M105" s="94" t="str">
        <f t="shared" ca="1" si="3"/>
        <v xml:space="preserve"> </v>
      </c>
      <c r="N105" s="91" t="s">
        <v>505</v>
      </c>
    </row>
    <row r="106" spans="1:14">
      <c r="A106" s="134" t="s">
        <v>217</v>
      </c>
      <c r="B106" s="135"/>
      <c r="C106" s="135"/>
      <c r="D106" s="135"/>
      <c r="E106" s="135"/>
      <c r="F106" s="135"/>
      <c r="G106" s="65">
        <v>109811.37</v>
      </c>
      <c r="H106" s="86"/>
      <c r="I106" s="86"/>
      <c r="J106" s="86"/>
      <c r="K106" s="65">
        <v>787652.78</v>
      </c>
      <c r="L106" s="87"/>
      <c r="M106" s="86">
        <f t="shared" ca="1" si="3"/>
        <v>7.1727798314509696</v>
      </c>
      <c r="N106" s="84" t="s">
        <v>505</v>
      </c>
    </row>
    <row r="107" spans="1:14">
      <c r="A107" s="134" t="s">
        <v>218</v>
      </c>
      <c r="B107" s="135"/>
      <c r="C107" s="135"/>
      <c r="D107" s="135"/>
      <c r="E107" s="135"/>
      <c r="F107" s="135"/>
      <c r="G107" s="65">
        <v>2791.14</v>
      </c>
      <c r="H107" s="86"/>
      <c r="I107" s="86"/>
      <c r="J107" s="86"/>
      <c r="K107" s="65">
        <v>21091.03</v>
      </c>
      <c r="L107" s="87"/>
      <c r="M107" s="86">
        <f t="shared" ca="1" si="3"/>
        <v>7.5564213905429325</v>
      </c>
      <c r="N107" s="84" t="s">
        <v>505</v>
      </c>
    </row>
    <row r="108" spans="1:14">
      <c r="A108" s="134" t="s">
        <v>219</v>
      </c>
      <c r="B108" s="135"/>
      <c r="C108" s="135"/>
      <c r="D108" s="135"/>
      <c r="E108" s="135"/>
      <c r="F108" s="135"/>
      <c r="G108" s="65">
        <v>34974.44</v>
      </c>
      <c r="H108" s="86"/>
      <c r="I108" s="86"/>
      <c r="J108" s="86"/>
      <c r="K108" s="65">
        <v>170353.46</v>
      </c>
      <c r="L108" s="87"/>
      <c r="M108" s="86">
        <f t="shared" ca="1" si="3"/>
        <v>4.8707987890585231</v>
      </c>
      <c r="N108" s="84" t="s">
        <v>505</v>
      </c>
    </row>
    <row r="109" spans="1:14">
      <c r="A109" s="134" t="s">
        <v>220</v>
      </c>
      <c r="B109" s="135"/>
      <c r="C109" s="135"/>
      <c r="D109" s="135"/>
      <c r="E109" s="135"/>
      <c r="F109" s="135"/>
      <c r="G109" s="65">
        <v>147576.95000000001</v>
      </c>
      <c r="H109" s="86"/>
      <c r="I109" s="86"/>
      <c r="J109" s="86"/>
      <c r="K109" s="65">
        <v>979097.27</v>
      </c>
      <c r="L109" s="87"/>
      <c r="M109" s="86">
        <f t="shared" ca="1" si="3"/>
        <v>6.6344864153921055</v>
      </c>
      <c r="N109" s="84" t="s">
        <v>505</v>
      </c>
    </row>
    <row r="110" spans="1:14">
      <c r="A110" s="134" t="s">
        <v>221</v>
      </c>
      <c r="B110" s="135"/>
      <c r="C110" s="135"/>
      <c r="D110" s="135"/>
      <c r="E110" s="135"/>
      <c r="F110" s="135"/>
      <c r="G110" s="65">
        <v>26563.85</v>
      </c>
      <c r="H110" s="86"/>
      <c r="I110" s="86"/>
      <c r="J110" s="86"/>
      <c r="K110" s="65">
        <v>176237.51</v>
      </c>
      <c r="L110" s="87"/>
      <c r="M110" s="86">
        <f t="shared" ca="1" si="3"/>
        <v>6.6344867178515168</v>
      </c>
      <c r="N110" s="84" t="s">
        <v>505</v>
      </c>
    </row>
    <row r="111" spans="1:14">
      <c r="A111" s="140" t="s">
        <v>222</v>
      </c>
      <c r="B111" s="139"/>
      <c r="C111" s="139"/>
      <c r="D111" s="139"/>
      <c r="E111" s="139"/>
      <c r="F111" s="139"/>
      <c r="G111" s="93">
        <v>163750</v>
      </c>
      <c r="H111" s="94"/>
      <c r="I111" s="94"/>
      <c r="J111" s="94"/>
      <c r="K111" s="93">
        <v>1048662</v>
      </c>
      <c r="L111" s="95"/>
      <c r="M111" s="94">
        <f t="shared" ca="1" si="3"/>
        <v>6.4040427480916033</v>
      </c>
      <c r="N111" s="91" t="s">
        <v>505</v>
      </c>
    </row>
    <row r="112" spans="1:14">
      <c r="A112" s="14"/>
      <c r="B112" s="42"/>
      <c r="C112" s="26"/>
      <c r="D112" s="43"/>
      <c r="E112" s="43"/>
      <c r="F112" s="44"/>
      <c r="G112" s="27"/>
      <c r="H112" s="44"/>
      <c r="I112" s="44"/>
      <c r="J112" s="44"/>
      <c r="K112" s="27"/>
      <c r="L112" s="45"/>
      <c r="M112" s="44"/>
      <c r="N112" s="46"/>
    </row>
    <row r="113" spans="1:14">
      <c r="A113" s="29"/>
      <c r="G113" s="47"/>
      <c r="H113" s="48"/>
      <c r="I113" s="48"/>
      <c r="J113" s="48"/>
      <c r="K113" s="47"/>
      <c r="L113" s="49"/>
      <c r="M113" s="47"/>
      <c r="N113" s="29"/>
    </row>
    <row r="114" spans="1:14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50"/>
      <c r="M114" s="6"/>
      <c r="N114" s="6"/>
    </row>
    <row r="115" spans="1:14">
      <c r="A115" s="59" t="s">
        <v>41</v>
      </c>
      <c r="B115" s="6"/>
      <c r="C115" s="6"/>
      <c r="D115" s="6" t="s">
        <v>511</v>
      </c>
      <c r="E115" s="6"/>
      <c r="F115" s="6"/>
      <c r="G115" s="6"/>
      <c r="H115" s="6"/>
      <c r="I115" s="6"/>
      <c r="J115" s="6"/>
      <c r="K115" s="6"/>
      <c r="L115" s="50"/>
      <c r="M115" s="6"/>
      <c r="N115" s="6"/>
    </row>
    <row r="116" spans="1:14">
      <c r="A116" s="3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50"/>
      <c r="M116" s="6"/>
      <c r="N116" s="6"/>
    </row>
    <row r="117" spans="1:14">
      <c r="A117" s="59" t="s">
        <v>42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50"/>
      <c r="M117" s="6"/>
      <c r="N117" s="6"/>
    </row>
  </sheetData>
  <mergeCells count="48">
    <mergeCell ref="A111:F111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99:F99"/>
    <mergeCell ref="G18:H18"/>
    <mergeCell ref="J18:K18"/>
    <mergeCell ref="A23:A25"/>
    <mergeCell ref="B23:B25"/>
    <mergeCell ref="C23:C25"/>
    <mergeCell ref="E23:E25"/>
    <mergeCell ref="A27:N27"/>
    <mergeCell ref="A28:N28"/>
    <mergeCell ref="A41:N41"/>
    <mergeCell ref="A62:N62"/>
    <mergeCell ref="A98:F98"/>
    <mergeCell ref="M23:M25"/>
    <mergeCell ref="N23:N25"/>
    <mergeCell ref="D24:D25"/>
    <mergeCell ref="H24:I24"/>
    <mergeCell ref="A10:N10"/>
    <mergeCell ref="A11:N11"/>
    <mergeCell ref="G13:I13"/>
    <mergeCell ref="J24:K24"/>
    <mergeCell ref="F23:G24"/>
    <mergeCell ref="H23:K23"/>
    <mergeCell ref="G17:H17"/>
    <mergeCell ref="J13:M13"/>
    <mergeCell ref="G15:H15"/>
    <mergeCell ref="J15:K15"/>
    <mergeCell ref="G16:H16"/>
    <mergeCell ref="J16:K16"/>
    <mergeCell ref="J17:K17"/>
    <mergeCell ref="G14:H14"/>
    <mergeCell ref="J14:K14"/>
    <mergeCell ref="J1:N1"/>
    <mergeCell ref="J2:N2"/>
    <mergeCell ref="J3:N4"/>
    <mergeCell ref="A8:N8"/>
    <mergeCell ref="A9:N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Локальная смета</vt:lpstr>
      <vt:lpstr>Локальный рес.смет. расчет</vt:lpstr>
      <vt:lpstr>'Локальная смета'!Заголовки_для_печати</vt:lpstr>
      <vt:lpstr>'Локальный рес.смет. расчет'!Заголовки_для_печати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Стрехмет Максим</dc:creator>
  <cp:lastModifiedBy>User</cp:lastModifiedBy>
  <cp:lastPrinted>2018-02-22T06:21:25Z</cp:lastPrinted>
  <dcterms:created xsi:type="dcterms:W3CDTF">2003-01-28T12:33:10Z</dcterms:created>
  <dcterms:modified xsi:type="dcterms:W3CDTF">2018-04-28T09:05:07Z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